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e4u.sharepoint.com/sites/contractacio-compresab/ContractacioRIMs/2. LICITACIONS EN CURS/2022/2022-076 Confiab Controls Pretract EDARS/2. Plecs Def/"/>
    </mc:Choice>
  </mc:AlternateContent>
  <xr:revisionPtr revIDLastSave="227" documentId="6_{249285AE-D3E7-4E8A-8D9C-B82629DC5601}" xr6:coauthVersionLast="47" xr6:coauthVersionMax="47" xr10:uidLastSave="{3CE526FE-3A1D-44E3-AB89-B21FC1906574}"/>
  <bookViews>
    <workbookView xWindow="-103" yWindow="-103" windowWidth="16663" windowHeight="8863" xr2:uid="{00000000-000D-0000-FFFF-FFFF00000000}"/>
  </bookViews>
  <sheets>
    <sheet name="Cuadro Precios" sheetId="8" r:id="rId1"/>
    <sheet name="Presupuesto" sheetId="9" r:id="rId2"/>
  </sheets>
  <definedNames>
    <definedName name="_xlnm.Print_Area" localSheetId="1">Presupuesto!$A$1:$F$168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9" l="1"/>
  <c r="E94" i="9"/>
  <c r="E93" i="9"/>
  <c r="C95" i="9"/>
  <c r="D89" i="9"/>
  <c r="F93" i="9" l="1"/>
  <c r="F94" i="9"/>
  <c r="E115" i="9"/>
  <c r="F115" i="9" s="1"/>
  <c r="D99" i="9"/>
  <c r="D106" i="9"/>
  <c r="E69" i="9"/>
  <c r="F69" i="9" s="1"/>
  <c r="E68" i="9"/>
  <c r="C70" i="9"/>
  <c r="D113" i="9"/>
  <c r="E113" i="9"/>
  <c r="E106" i="9"/>
  <c r="E99" i="9"/>
  <c r="D81" i="9"/>
  <c r="E47" i="9"/>
  <c r="F47" i="9" s="1"/>
  <c r="E48" i="9"/>
  <c r="F48" i="9" s="1"/>
  <c r="D46" i="9"/>
  <c r="E11" i="9"/>
  <c r="F11" i="9" s="1"/>
  <c r="C12" i="9"/>
  <c r="C171" i="9"/>
  <c r="E161" i="9"/>
  <c r="F161" i="9" s="1"/>
  <c r="E159" i="9"/>
  <c r="F159" i="9" s="1"/>
  <c r="D125" i="9"/>
  <c r="E142" i="9"/>
  <c r="E143" i="9"/>
  <c r="E144" i="9"/>
  <c r="E141" i="9"/>
  <c r="F141" i="9" s="1"/>
  <c r="E135" i="9"/>
  <c r="F135" i="9" s="1"/>
  <c r="E136" i="9"/>
  <c r="E137" i="9"/>
  <c r="E134" i="9"/>
  <c r="F134" i="9" s="1"/>
  <c r="E126" i="9"/>
  <c r="F126" i="9" s="1"/>
  <c r="E127" i="9"/>
  <c r="F127" i="9" s="1"/>
  <c r="E128" i="9"/>
  <c r="F128" i="9" s="1"/>
  <c r="E129" i="9"/>
  <c r="E130" i="9"/>
  <c r="E125" i="9"/>
  <c r="E119" i="9"/>
  <c r="E120" i="9"/>
  <c r="E121" i="9"/>
  <c r="C145" i="9"/>
  <c r="C138" i="9"/>
  <c r="C131" i="9"/>
  <c r="E63" i="9"/>
  <c r="F63" i="9" s="1"/>
  <c r="E64" i="9"/>
  <c r="F64" i="9" s="1"/>
  <c r="E65" i="9"/>
  <c r="F65" i="9" s="1"/>
  <c r="E66" i="9"/>
  <c r="F66" i="9" s="1"/>
  <c r="E67" i="9"/>
  <c r="F67" i="9" s="1"/>
  <c r="E62" i="9"/>
  <c r="F6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2" i="9"/>
  <c r="F52" i="9" s="1"/>
  <c r="E41" i="9"/>
  <c r="F41" i="9" s="1"/>
  <c r="E42" i="9"/>
  <c r="F42" i="9" s="1"/>
  <c r="E43" i="9"/>
  <c r="F43" i="9" s="1"/>
  <c r="E44" i="9"/>
  <c r="F44" i="9" s="1"/>
  <c r="E45" i="9"/>
  <c r="F45" i="9" s="1"/>
  <c r="E46" i="9"/>
  <c r="E40" i="9"/>
  <c r="F40" i="9" s="1"/>
  <c r="E112" i="9"/>
  <c r="F112" i="9" s="1"/>
  <c r="E105" i="9"/>
  <c r="F105" i="9" s="1"/>
  <c r="C116" i="9"/>
  <c r="D114" i="9"/>
  <c r="C109" i="9"/>
  <c r="D107" i="9"/>
  <c r="D100" i="9"/>
  <c r="E98" i="9"/>
  <c r="F98" i="9" s="1"/>
  <c r="E89" i="9"/>
  <c r="E85" i="9"/>
  <c r="F85" i="9" s="1"/>
  <c r="E78" i="9"/>
  <c r="F78" i="9" s="1"/>
  <c r="E79" i="9"/>
  <c r="F79" i="9" s="1"/>
  <c r="E80" i="9"/>
  <c r="F80" i="9" s="1"/>
  <c r="E81" i="9"/>
  <c r="E77" i="9"/>
  <c r="F77" i="9" s="1"/>
  <c r="C86" i="9"/>
  <c r="C90" i="9"/>
  <c r="C82" i="9"/>
  <c r="D73" i="9"/>
  <c r="E73" i="9"/>
  <c r="C59" i="9"/>
  <c r="C49" i="9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E35" i="9"/>
  <c r="F35" i="9" s="1"/>
  <c r="E36" i="9"/>
  <c r="F36" i="9" s="1"/>
  <c r="E28" i="9"/>
  <c r="F28" i="9" s="1"/>
  <c r="E7" i="9"/>
  <c r="F7" i="9" s="1"/>
  <c r="E150" i="9"/>
  <c r="F150" i="9" s="1"/>
  <c r="E154" i="9"/>
  <c r="F154" i="9" s="1"/>
  <c r="E151" i="9"/>
  <c r="F151" i="9" s="1"/>
  <c r="E149" i="9"/>
  <c r="F149" i="9" s="1"/>
  <c r="E148" i="9"/>
  <c r="F148" i="9" s="1"/>
  <c r="E155" i="9"/>
  <c r="F155" i="9" s="1"/>
  <c r="E153" i="9"/>
  <c r="F153" i="9" s="1"/>
  <c r="E152" i="9"/>
  <c r="F152" i="9" s="1"/>
  <c r="E108" i="9"/>
  <c r="F108" i="9" s="1"/>
  <c r="E101" i="9"/>
  <c r="F101" i="9" s="1"/>
  <c r="E114" i="9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7" i="9"/>
  <c r="F17" i="9" s="1"/>
  <c r="E16" i="9"/>
  <c r="F16" i="9" s="1"/>
  <c r="E15" i="9"/>
  <c r="F15" i="9" s="1"/>
  <c r="E18" i="9"/>
  <c r="F18" i="9" s="1"/>
  <c r="E160" i="9"/>
  <c r="F160" i="9" s="1"/>
  <c r="D1" i="9"/>
  <c r="A1" i="9"/>
  <c r="C122" i="9"/>
  <c r="C74" i="9"/>
  <c r="C162" i="9"/>
  <c r="C156" i="9"/>
  <c r="C37" i="9"/>
  <c r="C25" i="9"/>
  <c r="C8" i="9"/>
  <c r="E107" i="9"/>
  <c r="E100" i="9"/>
  <c r="F46" i="9" l="1"/>
  <c r="F143" i="9"/>
  <c r="F121" i="9"/>
  <c r="F142" i="9"/>
  <c r="F95" i="9"/>
  <c r="F119" i="9"/>
  <c r="F137" i="9"/>
  <c r="F136" i="9"/>
  <c r="F120" i="9"/>
  <c r="F130" i="9"/>
  <c r="F129" i="9"/>
  <c r="F144" i="9"/>
  <c r="F107" i="9"/>
  <c r="F81" i="9"/>
  <c r="F86" i="9"/>
  <c r="F12" i="9"/>
  <c r="F8" i="9"/>
  <c r="F106" i="9"/>
  <c r="F113" i="9"/>
  <c r="F125" i="9"/>
  <c r="F100" i="9"/>
  <c r="F114" i="9"/>
  <c r="F89" i="9"/>
  <c r="F73" i="9"/>
  <c r="F74" i="9" s="1"/>
  <c r="F99" i="9"/>
  <c r="F68" i="9"/>
  <c r="F25" i="9"/>
  <c r="F145" i="9"/>
  <c r="F162" i="9"/>
  <c r="F49" i="9"/>
  <c r="F156" i="9"/>
  <c r="F59" i="9"/>
  <c r="F37" i="9"/>
  <c r="F131" i="9" l="1"/>
  <c r="F122" i="9"/>
  <c r="F116" i="9"/>
  <c r="F138" i="9"/>
  <c r="F82" i="9"/>
  <c r="F109" i="9"/>
  <c r="F70" i="9"/>
  <c r="F90" i="9"/>
  <c r="F102" i="9"/>
  <c r="F164" i="9" l="1"/>
  <c r="F166" i="9" l="1"/>
  <c r="F168" i="9" s="1"/>
</calcChain>
</file>

<file path=xl/sharedStrings.xml><?xml version="1.0" encoding="utf-8"?>
<sst xmlns="http://schemas.openxmlformats.org/spreadsheetml/2006/main" count="563" uniqueCount="183">
  <si>
    <t>NOMBRE LICITADOR</t>
  </si>
  <si>
    <t xml:space="preserve">1.1          </t>
  </si>
  <si>
    <t/>
  </si>
  <si>
    <t>PL01</t>
  </si>
  <si>
    <t>ud.</t>
  </si>
  <si>
    <t xml:space="preserve">1.2          </t>
  </si>
  <si>
    <t>AR01</t>
  </si>
  <si>
    <t xml:space="preserve">1.3          </t>
  </si>
  <si>
    <t>PROGRAMACIÓN</t>
  </si>
  <si>
    <t>PR01</t>
  </si>
  <si>
    <t>PR02</t>
  </si>
  <si>
    <t>PR03</t>
  </si>
  <si>
    <t>PR04</t>
  </si>
  <si>
    <t>PR05</t>
  </si>
  <si>
    <t>PR06</t>
  </si>
  <si>
    <t>PR08</t>
  </si>
  <si>
    <t>PR10</t>
  </si>
  <si>
    <t>PROGRAMACIÓN DE SCADA GAVA</t>
  </si>
  <si>
    <t>PR11</t>
  </si>
  <si>
    <t>PROGRAMACIÓN DE SCADA MONTCADA</t>
  </si>
  <si>
    <t>PR12</t>
  </si>
  <si>
    <t>PROGRAMACIÓN DE SCADA SANT FELIU</t>
  </si>
  <si>
    <t xml:space="preserve">1.4          </t>
  </si>
  <si>
    <t>PLCS</t>
  </si>
  <si>
    <t>1756-A7</t>
  </si>
  <si>
    <t>Standard chassis, 7 slots CLX</t>
  </si>
  <si>
    <t>1756-PB75</t>
  </si>
  <si>
    <t>Standard DC power supply 18…32V DC</t>
  </si>
  <si>
    <t>1756-L72</t>
  </si>
  <si>
    <t>CONTROLLOGIX 4MB CONTROLLER</t>
  </si>
  <si>
    <t>1756-EN2T</t>
  </si>
  <si>
    <t>Módulo comunicaciones ControlLogix Ethernet/IP (un solo puerto ethernet)</t>
  </si>
  <si>
    <t>1756-EN2TR</t>
  </si>
  <si>
    <t>Módulo comunicaciones ControlLogix Ethernet/IP DLR (dos puertos ethernet)</t>
  </si>
  <si>
    <t>1756-RM2</t>
  </si>
  <si>
    <t>ContrlLogix Redundancy module</t>
  </si>
  <si>
    <t>1756-RMC10</t>
  </si>
  <si>
    <t>Cable de Fibra Optica, Modulo Redundancy Module, 10m Longitud</t>
  </si>
  <si>
    <t>1756-RMC3</t>
  </si>
  <si>
    <t>Cable de Fibra Optica, Modulo Redundancy Module, 3m Longitud</t>
  </si>
  <si>
    <t>1734-AENTR</t>
  </si>
  <si>
    <t>Cabecera Point I/O Ethernet/IP DLR</t>
  </si>
  <si>
    <t>1734-EP24DC</t>
  </si>
  <si>
    <t>Extensor de potencia Ponit I/O</t>
  </si>
  <si>
    <t>1734-IE4C</t>
  </si>
  <si>
    <t>Tarjeta Point I/O 4 canales entrada analógica intensidad</t>
  </si>
  <si>
    <t xml:space="preserve">1.5          </t>
  </si>
  <si>
    <t>24VCC01</t>
  </si>
  <si>
    <t>ud</t>
  </si>
  <si>
    <t>24VCC02</t>
  </si>
  <si>
    <t>24VCC03</t>
  </si>
  <si>
    <t>24VCC04</t>
  </si>
  <si>
    <t>24VCC05</t>
  </si>
  <si>
    <t>INTERRUPTOR ELECTRÒNIC DE 4 CANALS AMB REGULACIÓ LIMIT INTENSITAT I SENYALITZACIÓ VIA TREN DE POLSOS</t>
  </si>
  <si>
    <t xml:space="preserve">1.6          </t>
  </si>
  <si>
    <t>220VAC01</t>
  </si>
  <si>
    <t>220VAC02</t>
  </si>
  <si>
    <t xml:space="preserve">1.7          </t>
  </si>
  <si>
    <t>FMR20</t>
  </si>
  <si>
    <t>SN02</t>
  </si>
  <si>
    <t>m</t>
  </si>
  <si>
    <t>SN03</t>
  </si>
  <si>
    <t>SN04</t>
  </si>
  <si>
    <t>SN05</t>
  </si>
  <si>
    <t>SN06</t>
  </si>
  <si>
    <t xml:space="preserve">1.8          </t>
  </si>
  <si>
    <t>1783-BMS10CGP</t>
  </si>
  <si>
    <t>1783-SFP1GSX</t>
  </si>
  <si>
    <t>RS20-0800M2M2SDAE</t>
  </si>
  <si>
    <t>20-COMM-E1</t>
  </si>
  <si>
    <t>20-COMM-E2</t>
  </si>
  <si>
    <t>ET06</t>
  </si>
  <si>
    <t>ET07</t>
  </si>
  <si>
    <t xml:space="preserve">1.9          </t>
  </si>
  <si>
    <t>MIP01</t>
  </si>
  <si>
    <t>MIP02</t>
  </si>
  <si>
    <t>MIP03</t>
  </si>
  <si>
    <t>MIP04</t>
  </si>
  <si>
    <t>MIP05</t>
  </si>
  <si>
    <t>MIP06</t>
  </si>
  <si>
    <t>MIP07</t>
  </si>
  <si>
    <t>MIP08</t>
  </si>
  <si>
    <t xml:space="preserve">1.10          </t>
  </si>
  <si>
    <t>PA01</t>
  </si>
  <si>
    <t>p.a.</t>
  </si>
  <si>
    <t>PA02</t>
  </si>
  <si>
    <t>PA03</t>
  </si>
  <si>
    <t>Los precios no incluyen el Impuesto sobre el Valor Añadido (IVA , 21%)</t>
  </si>
  <si>
    <t>INSTRUCCIONES:</t>
  </si>
  <si>
    <r>
      <t xml:space="preserve">Los campos con formatos en color negro no son editables, </t>
    </r>
    <r>
      <rPr>
        <sz val="9"/>
        <color indexed="10"/>
        <rFont val="Arial"/>
        <family val="2"/>
      </rPr>
      <t>SOLO INTRODUCIR LOS PRECIOS UNITARIOS (EN COLOR ROJO) PARA CADA PARTIDA</t>
    </r>
  </si>
  <si>
    <t>Presupuesto</t>
  </si>
  <si>
    <t>Código</t>
  </si>
  <si>
    <t>Nat.</t>
  </si>
  <si>
    <t>Descripción</t>
  </si>
  <si>
    <t>Cantidad</t>
  </si>
  <si>
    <t>Precio Unitario</t>
  </si>
  <si>
    <t>Importe</t>
  </si>
  <si>
    <t>PR07</t>
  </si>
  <si>
    <t>PR09</t>
  </si>
  <si>
    <t>PLCS QGD MONTCADA</t>
  </si>
  <si>
    <t>SISTEMA ALIMENTACIÓN 24VCC QGD MONTCADA</t>
  </si>
  <si>
    <t xml:space="preserve">1.11          </t>
  </si>
  <si>
    <t>SISTEMA ALIMENTACIÓN 24VCC SANT FELIU</t>
  </si>
  <si>
    <t xml:space="preserve">1.12          </t>
  </si>
  <si>
    <t xml:space="preserve">1.13          </t>
  </si>
  <si>
    <t xml:space="preserve">1.14          </t>
  </si>
  <si>
    <t xml:space="preserve">1.15          </t>
  </si>
  <si>
    <t xml:space="preserve">1.16          </t>
  </si>
  <si>
    <t xml:space="preserve">1.17          </t>
  </si>
  <si>
    <t xml:space="preserve">1.18          </t>
  </si>
  <si>
    <t xml:space="preserve">1.19          </t>
  </si>
  <si>
    <t xml:space="preserve">1.20          </t>
  </si>
  <si>
    <t xml:space="preserve">1.21          </t>
  </si>
  <si>
    <t>TOTAL EJECUCIÓN POR CONTRATO (SIN IVA)……………………………………….</t>
  </si>
  <si>
    <t>IVA (21%)</t>
  </si>
  <si>
    <t>TOTAL EJECUCIÓN POR CONTRATO (IVA INCLUIDO)………………………………</t>
  </si>
  <si>
    <t>MEJORA CONFIABILIDAD PRETRATAMIENTOS EDARS. TELECONTROL</t>
  </si>
  <si>
    <t>INGENIERÍA Y PROYECTO OBJETO DEL CONCURSO</t>
  </si>
  <si>
    <t>PROYECTO Y LEGALIZACIÓN</t>
  </si>
  <si>
    <t>ARMARIOS</t>
  </si>
  <si>
    <t xml:space="preserve">PLCS PRETRATAMIENTO GAVA </t>
  </si>
  <si>
    <t>PLCS PRETRATAMIENTO MONTCADA</t>
  </si>
  <si>
    <t>PLCS PRETRATAMIENTO SANT FELIU</t>
  </si>
  <si>
    <t>SISTEMA ALIMENTACIÓN 24VCC GAVÁ</t>
  </si>
  <si>
    <t>SISTEMA ALIMENTACIÓN 24VCC CCM PRETRATAMIENTO MONTCADA</t>
  </si>
  <si>
    <t>SENSORES NIVEL GAVÀ</t>
  </si>
  <si>
    <t>SENSORES NIVEL MONTCADA</t>
  </si>
  <si>
    <t>RED ETHERNET CCM PRETRATAMIENTO GAVÀ</t>
  </si>
  <si>
    <t>RED ETHERNET CCM PRETRATAMIENTO MONTCADA</t>
  </si>
  <si>
    <t>RED ETHERNET QGD MONTCADA</t>
  </si>
  <si>
    <t>RED ETHERNET CCM PRETRATAMIENTO SANT FELIU</t>
  </si>
  <si>
    <t>MONTAJE Y PRUEBAS</t>
  </si>
  <si>
    <t>SUMINISTRO ARMARIO METÁLICO SCHNEIDER SPACIAL, O SIMILAR, PARA ELEMENTOS DE CONTROL DE ANCHO EL ESPACIO DISPONIBLE EN CCM PRETRATAMIENTO EDAR MONTCADA. ALTURA Y FONDO SEGÚN ARMARIOS PREEXISTENTES, CON PLACA DE FONDO Y TODOS LOS ACCESORIOS NECESARIOS.</t>
  </si>
  <si>
    <t>ESTUDIO PREVIO DE LOS PROGRAMAS EXISTENTES</t>
  </si>
  <si>
    <t>PROGRAMACIÓN DEL PLC EDAR GAVA PRETRATAMIENTO</t>
  </si>
  <si>
    <t>PROGRAMACIÓN DE PANELVIEW EDAR GAVA PRETRATAMIENTO</t>
  </si>
  <si>
    <t>PROGRAMACIÓN DE PLC EDAR MONTCADA PRETRATAMIENTO</t>
  </si>
  <si>
    <t>PROGRAMACIÓN DE PANELVIEW EDAR MONTCADA PRETRATAMIENTO</t>
  </si>
  <si>
    <t>PROGRAMACIÓN DE PLC EDAR SANT FELIU PRETRATAMIENTO</t>
  </si>
  <si>
    <t>PROGRAMACIÓN DE PLC EDAR MONTCADA QGD</t>
  </si>
  <si>
    <t>FUENTE ALIMENTACIÓN QUINT-PS/1AC/24DC/40</t>
  </si>
  <si>
    <t>FUENTE ALIMENTACIÓN / CAREGADOR QUINT-UPS/ 24DC/ 24DC/40/EIP</t>
  </si>
  <si>
    <t>MÓDULO BATERÍAS UPS-BAT/VRLA/24DC/38AH</t>
  </si>
  <si>
    <t>MÓDULO REDUNDANCIA QUINT-ORING/24DC/2X40/1X80 AMB AUTO CURRENT BALANCING (ACB)</t>
  </si>
  <si>
    <t>INTERRUPTOR ELECTRÓNICO DE 4 CANALES CON REGULACIÓN LIMITE INTENSIDAD Y SEÑALIZACIÓN HACIA PLC VIA TREN DE PULSOS</t>
  </si>
  <si>
    <t>TRANSFORMADOR 1600VA-230VAC/230VAC Y PROTECCIÓN PRINCIPAL 220VAC</t>
  </si>
  <si>
    <t>DISTRIBUCIÓN DESDE PROTECCIÓN PRINCIPAL 220VAC HASTA PROTECCIONES INDIVIDUALES</t>
  </si>
  <si>
    <t>SENSOR NIVEL TECNOLOGÍA RADAR. CONFIGURABLE VÍA BLUETOOTH. ALCANCE HASTA 8M, IP68, SEÑAL 4..20MA, ALIMENTACIÓN 10..30VCC CON 10 METROS DE CABLE</t>
  </si>
  <si>
    <t>SUMINISTRO E INSTALACIÓN POR CONDUCCIÓN EXISTENTE DE CABLA APANTALLADO PARA SENSOR DE NIVEL</t>
  </si>
  <si>
    <t>SOPORTE AJUSTABLE PARA SENSOR DE NIVEL EN INOX 316L. INCLUYE CONTRATUERCA.</t>
  </si>
  <si>
    <t>INSTALACIÓN Y CONEXIÓN SENSORES DE NIVEL EDAR GAVÁ</t>
  </si>
  <si>
    <t>INSTALACIÓN Y CONEXIÓN SENSORES DE NIVEL EDAR MONTCADA</t>
  </si>
  <si>
    <t>INSTALACIÓN Y CONEXIÓN SENSORES DE NIVEL EDAR SANT FELIU</t>
  </si>
  <si>
    <t>SWITCH ROCKWELL STRATIX 5700 10 BOCAS: 8 100BASE-T, 2 COMBO (SFP O 1000BASE-T), ADMINSTRADO, SOPORTA DLR, RSTP, CON SOFTWARE AVANZADO.</t>
  </si>
  <si>
    <t>ADAPTADOR ROCKWELL SFP PARA SWITCH STRATIX 5700. CONECTIVIDAD 1000 MBIT SOBRE FIBRA MULTIMODE</t>
  </si>
  <si>
    <t>SWITCH HIRSCHMANN ADMINISTRADO 8 BOCAS: 6 10/100BASE TX RJ-45, 2 100BASE-FX MM-SC, SOFTWARE AVANZADO. SOPORTA HYPER RING, RSTP.</t>
  </si>
  <si>
    <t>TARJETA COMUNICACIÓN ETHERNET/IP PARA ARRANCADOR SMC FLEX 150 (UN SOLO PUERTO ETHERNET)</t>
  </si>
  <si>
    <t>TARJETA COMUNICACIÓN ETHERNET/IP PARA VARIADOR POWERFLEX 700 (UN SOLO PUERTO ETHERNET)</t>
  </si>
  <si>
    <t>LATIGILLO DE RED ETHERNET CAT6</t>
  </si>
  <si>
    <t>LATIGILLO FO MULTIMODO</t>
  </si>
  <si>
    <t>RETIRADA DE MATERIAL OBSOLETO EXISTENTE: PLC, MÓDULOS COMUNICACIÓN, CABECERAS POINT I/O, SWITCHS, FUENTES DE ALIMENTACIÓN, BATERÍAS, CABLE ETHERNET, ETC... DE LA EDAR GAVÀ</t>
  </si>
  <si>
    <t>RETIRADA DE MATERIAL OBSOLETO EXISTENTE: PLC, MÓDULOS COMUNICACIÓN, CABECERAS POINT I/O, SWITCHS, FUENTES DE ALIMENTACIÓN, BATERÍAS, CABLE DEVICENET, ETC... DE LA EDAR MONTCADA CCM PRETRATAMIENTO</t>
  </si>
  <si>
    <t>RETIRADA DE MATERIAL OBSOLETO EXISTENTE: PLC, MÓDULOS COMUNICACIÓN, CABECERAS POINT I/O, SWITCHS, FUENTES DE ALIMENTACIÓN, BATERÍAS, CABLE ETHERNET, ETC…DE LA EDAR MONTCADA QGD</t>
  </si>
  <si>
    <t>RETIRADA DE MATERIAL OBSOLETO EXISTENTE: PLC, MÓDULOS COMUNICACIÓN, CABECERAS POINT I/O, SWITCHS, FUENTES DE ALIMENTACIÓN, BATERÍAS, CABLE ETHERNET, ETC... DE LA EDAR SANT FELIU</t>
  </si>
  <si>
    <t>MONTAJE Y CONNEXIÓN DEL NUEVO MATERIAL, AJUSTES Y PRUEBAS EN LA EDAR GAVÁ</t>
  </si>
  <si>
    <t>MONTAJE Y CONNEXIÓN DEL NUEVO MATERIAL, AJUSTES Y PRUEBAS EN LA EDAR MONTCADA CCM PRETRACTAMENT</t>
  </si>
  <si>
    <t>MONTAJE Y CONNEXIÓN DEL NUEVO MATERIAL, AJUSTES Y PRUEBAS EN LA EDAR MONTCADA QGD</t>
  </si>
  <si>
    <t>MONTAJE Y CONNEXIÓN DEL NUEVO MATERIAL, AJUSTES Y PRUEBAS EN LA EDAR SANT FELIU</t>
  </si>
  <si>
    <t>PARTIDA ALZADA PLAN DE SEGURIDAD Y SALUD</t>
  </si>
  <si>
    <t>PARTIDA ALZADA AS BUILT, MANUALES, CERTIFICADOS, DOCUMENTACIÓN PARAMETRIZACIÓ Y AJUSTES</t>
  </si>
  <si>
    <t>PARTIDA ALZADA A JUSTIFICAR POR A.B. EN CONCEPTO DE IMPREVISTOS</t>
  </si>
  <si>
    <t>SISTEMA ALIMENTACIÓN 24VCC</t>
  </si>
  <si>
    <t>SISTEMA ALIMENTACIÓN 220VAC</t>
  </si>
  <si>
    <t>SENSORES NIVEL</t>
  </si>
  <si>
    <t>RED ETHERNET</t>
  </si>
  <si>
    <t>( POBLACIÓN, FECHA Y FIRMA)</t>
  </si>
  <si>
    <t>N.º EXP AB/2022/076</t>
  </si>
  <si>
    <t>MEJORA CONFIABILIDAD CONTROLES PRETRATAMIENTO EDARS GAVÀ, SANT FELIU Y MONTCADA</t>
  </si>
  <si>
    <t>CUADRO DE PRECIOS</t>
  </si>
  <si>
    <t>Unidad</t>
  </si>
  <si>
    <t>PARTIDAS ALZADAS</t>
  </si>
  <si>
    <t>SISTEMA ALIMENTACIÓN 220VAC EDAR MONTCADA</t>
  </si>
  <si>
    <t>SENSORES NIVEL SANT FELIU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</si>
</sst>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#,##0.00\ &quot;€&quot;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</font>
    <font>
      <sz val="9"/>
      <color rgb="FF00B05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4" fillId="5" borderId="4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4" fontId="4" fillId="5" borderId="4" xfId="0" applyNumberFormat="1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49" fontId="4" fillId="5" borderId="6" xfId="0" applyNumberFormat="1" applyFont="1" applyFill="1" applyBorder="1" applyAlignment="1">
      <alignment horizontal="right" vertical="center"/>
    </xf>
    <xf numFmtId="0" fontId="6" fillId="0" borderId="0" xfId="0" applyFont="1"/>
    <xf numFmtId="49" fontId="5" fillId="0" borderId="0" xfId="0" applyNumberFormat="1" applyFont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0" xfId="0" applyFont="1"/>
    <xf numFmtId="49" fontId="10" fillId="5" borderId="6" xfId="0" applyNumberFormat="1" applyFont="1" applyFill="1" applyBorder="1" applyAlignment="1">
      <alignment horizontal="right" vertical="center"/>
    </xf>
    <xf numFmtId="49" fontId="10" fillId="5" borderId="4" xfId="0" applyNumberFormat="1" applyFont="1" applyFill="1" applyBorder="1" applyAlignment="1">
      <alignment vertical="center" wrapText="1"/>
    </xf>
    <xf numFmtId="49" fontId="10" fillId="5" borderId="4" xfId="0" applyNumberFormat="1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6" borderId="0" xfId="0" applyFont="1" applyFill="1" applyAlignment="1">
      <alignment horizontal="center" vertical="top"/>
    </xf>
    <xf numFmtId="0" fontId="12" fillId="6" borderId="0" xfId="0" applyFont="1" applyFill="1" applyAlignment="1">
      <alignment vertical="top" wrapText="1"/>
    </xf>
    <xf numFmtId="0" fontId="12" fillId="6" borderId="0" xfId="0" applyFont="1" applyFill="1" applyAlignment="1">
      <alignment vertical="top"/>
    </xf>
    <xf numFmtId="0" fontId="12" fillId="6" borderId="0" xfId="0" applyFont="1" applyFill="1"/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165" fontId="10" fillId="0" borderId="0" xfId="1" applyNumberFormat="1" applyFont="1" applyFill="1" applyBorder="1" applyAlignment="1" applyProtection="1">
      <alignment horizontal="left" vertical="top" wrapText="1"/>
    </xf>
    <xf numFmtId="165" fontId="12" fillId="0" borderId="0" xfId="1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3" fillId="6" borderId="0" xfId="0" applyFont="1" applyFill="1"/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166" fontId="4" fillId="7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justify" vertical="center" wrapText="1"/>
    </xf>
    <xf numFmtId="2" fontId="16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center"/>
    </xf>
    <xf numFmtId="166" fontId="4" fillId="0" borderId="0" xfId="2" applyNumberFormat="1" applyFont="1" applyBorder="1" applyProtection="1"/>
    <xf numFmtId="0" fontId="4" fillId="0" borderId="0" xfId="0" applyFont="1" applyAlignment="1">
      <alignment vertical="center"/>
    </xf>
    <xf numFmtId="165" fontId="3" fillId="0" borderId="0" xfId="1" applyNumberFormat="1" applyFont="1" applyFill="1" applyAlignment="1" applyProtection="1">
      <alignment vertical="top" wrapText="1"/>
    </xf>
    <xf numFmtId="0" fontId="4" fillId="0" borderId="0" xfId="0" applyFont="1"/>
    <xf numFmtId="4" fontId="3" fillId="0" borderId="0" xfId="0" applyNumberFormat="1" applyFont="1" applyAlignment="1">
      <alignment vertical="top"/>
    </xf>
    <xf numFmtId="0" fontId="4" fillId="7" borderId="9" xfId="0" applyFont="1" applyFill="1" applyBorder="1" applyAlignment="1">
      <alignment vertical="center"/>
    </xf>
    <xf numFmtId="166" fontId="4" fillId="7" borderId="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12" fillId="0" borderId="6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44" fontId="21" fillId="0" borderId="10" xfId="2" applyFont="1" applyBorder="1" applyAlignment="1" applyProtection="1">
      <alignment vertical="center"/>
      <protection locked="0"/>
    </xf>
    <xf numFmtId="44" fontId="12" fillId="6" borderId="0" xfId="2" applyFont="1" applyFill="1" applyAlignment="1" applyProtection="1">
      <alignment vertical="center"/>
    </xf>
    <xf numFmtId="44" fontId="10" fillId="5" borderId="5" xfId="2" applyFont="1" applyFill="1" applyBorder="1" applyAlignment="1" applyProtection="1">
      <alignment vertical="center"/>
    </xf>
    <xf numFmtId="44" fontId="20" fillId="0" borderId="0" xfId="2" applyFont="1" applyBorder="1" applyAlignment="1" applyProtection="1">
      <alignment vertical="center"/>
      <protection locked="0"/>
    </xf>
    <xf numFmtId="44" fontId="12" fillId="0" borderId="0" xfId="2" applyFont="1" applyFill="1" applyBorder="1" applyAlignment="1" applyProtection="1">
      <alignment vertical="center"/>
      <protection locked="0"/>
    </xf>
    <xf numFmtId="44" fontId="21" fillId="0" borderId="5" xfId="2" applyFont="1" applyBorder="1" applyAlignment="1" applyProtection="1">
      <alignment vertical="center"/>
      <protection locked="0"/>
    </xf>
    <xf numFmtId="44" fontId="12" fillId="0" borderId="0" xfId="2" applyFont="1" applyAlignment="1" applyProtection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top"/>
      <protection locked="0"/>
    </xf>
    <xf numFmtId="44" fontId="12" fillId="0" borderId="10" xfId="2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zoomScale="80" zoomScaleNormal="80" workbookViewId="0">
      <pane ySplit="2" topLeftCell="A57" activePane="bottomLeft" state="frozen"/>
      <selection pane="bottomLeft" activeCell="D57" sqref="D57"/>
    </sheetView>
  </sheetViews>
  <sheetFormatPr baseColWidth="10" defaultColWidth="11.53515625" defaultRowHeight="12.45" x14ac:dyDescent="0.3"/>
  <cols>
    <col min="1" max="1" width="18.84375" bestFit="1" customWidth="1"/>
    <col min="2" max="2" width="89.69140625" customWidth="1"/>
    <col min="3" max="3" width="9.69140625" customWidth="1"/>
  </cols>
  <sheetData>
    <row r="1" spans="1:5" ht="62.5" customHeight="1" thickBot="1" x14ac:dyDescent="0.35">
      <c r="A1" s="85" t="s">
        <v>176</v>
      </c>
      <c r="B1" s="94" t="s">
        <v>177</v>
      </c>
      <c r="C1" s="97" t="s">
        <v>0</v>
      </c>
      <c r="D1" s="97"/>
    </row>
    <row r="2" spans="1:5" s="25" customFormat="1" ht="48.55" customHeight="1" thickBot="1" x14ac:dyDescent="0.35">
      <c r="A2" s="98" t="s">
        <v>178</v>
      </c>
      <c r="B2" s="99"/>
      <c r="C2" s="27"/>
      <c r="D2" s="42"/>
    </row>
    <row r="3" spans="1:5" ht="12.9" thickBot="1" x14ac:dyDescent="0.35">
      <c r="E3" s="25"/>
    </row>
    <row r="4" spans="1:5" ht="26.15" thickBot="1" x14ac:dyDescent="0.35">
      <c r="A4" s="3" t="s">
        <v>91</v>
      </c>
      <c r="B4" s="4" t="s">
        <v>93</v>
      </c>
      <c r="C4" s="4" t="s">
        <v>179</v>
      </c>
      <c r="D4" s="6" t="s">
        <v>95</v>
      </c>
      <c r="E4" s="25"/>
    </row>
    <row r="5" spans="1:5" x14ac:dyDescent="0.3">
      <c r="E5" s="25"/>
    </row>
    <row r="6" spans="1:5" s="29" customFormat="1" ht="19.2" customHeight="1" x14ac:dyDescent="0.3">
      <c r="A6" s="30" t="s">
        <v>1</v>
      </c>
      <c r="B6" s="31" t="s">
        <v>118</v>
      </c>
      <c r="C6" s="32" t="s">
        <v>2</v>
      </c>
      <c r="D6" s="33"/>
    </row>
    <row r="7" spans="1:5" s="34" customFormat="1" ht="19.2" customHeight="1" x14ac:dyDescent="0.3">
      <c r="A7" s="79" t="s">
        <v>3</v>
      </c>
      <c r="B7" s="80" t="s">
        <v>117</v>
      </c>
      <c r="C7" s="81" t="s">
        <v>4</v>
      </c>
      <c r="D7" s="86">
        <v>0</v>
      </c>
      <c r="E7" s="29"/>
    </row>
    <row r="8" spans="1:5" s="38" customFormat="1" ht="19.2" customHeight="1" x14ac:dyDescent="0.3">
      <c r="A8" s="35"/>
      <c r="B8" s="36"/>
      <c r="C8" s="37"/>
      <c r="D8" s="37"/>
      <c r="E8" s="29"/>
    </row>
    <row r="9" spans="1:5" s="29" customFormat="1" ht="19.2" customHeight="1" x14ac:dyDescent="0.3">
      <c r="A9" s="30" t="s">
        <v>5</v>
      </c>
      <c r="B9" s="31" t="s">
        <v>119</v>
      </c>
      <c r="C9" s="32" t="s">
        <v>2</v>
      </c>
      <c r="D9" s="33"/>
    </row>
    <row r="10" spans="1:5" s="34" customFormat="1" ht="45" customHeight="1" x14ac:dyDescent="0.3">
      <c r="A10" s="79" t="s">
        <v>6</v>
      </c>
      <c r="B10" s="80" t="s">
        <v>132</v>
      </c>
      <c r="C10" s="81" t="s">
        <v>4</v>
      </c>
      <c r="D10" s="86">
        <v>0</v>
      </c>
      <c r="E10" s="29"/>
    </row>
    <row r="11" spans="1:5" s="41" customFormat="1" ht="19.2" customHeight="1" x14ac:dyDescent="0.3">
      <c r="A11" s="39"/>
      <c r="B11" s="40"/>
      <c r="E11" s="29"/>
    </row>
    <row r="12" spans="1:5" s="29" customFormat="1" ht="19.2" customHeight="1" x14ac:dyDescent="0.3">
      <c r="A12" s="30" t="s">
        <v>7</v>
      </c>
      <c r="B12" s="31" t="s">
        <v>8</v>
      </c>
      <c r="C12" s="32" t="s">
        <v>2</v>
      </c>
      <c r="D12" s="33"/>
    </row>
    <row r="13" spans="1:5" s="34" customFormat="1" ht="19.2" customHeight="1" x14ac:dyDescent="0.3">
      <c r="A13" s="79" t="s">
        <v>9</v>
      </c>
      <c r="B13" s="80" t="s">
        <v>133</v>
      </c>
      <c r="C13" s="81" t="s">
        <v>4</v>
      </c>
      <c r="D13" s="86">
        <v>0</v>
      </c>
      <c r="E13" s="29"/>
    </row>
    <row r="14" spans="1:5" s="34" customFormat="1" ht="19.2" customHeight="1" x14ac:dyDescent="0.3">
      <c r="A14" s="79" t="s">
        <v>10</v>
      </c>
      <c r="B14" s="80" t="s">
        <v>134</v>
      </c>
      <c r="C14" s="81" t="s">
        <v>4</v>
      </c>
      <c r="D14" s="86">
        <v>0</v>
      </c>
      <c r="E14" s="29"/>
    </row>
    <row r="15" spans="1:5" s="34" customFormat="1" ht="19.2" customHeight="1" x14ac:dyDescent="0.3">
      <c r="A15" s="79" t="s">
        <v>11</v>
      </c>
      <c r="B15" s="80" t="s">
        <v>135</v>
      </c>
      <c r="C15" s="81" t="s">
        <v>4</v>
      </c>
      <c r="D15" s="86">
        <v>0</v>
      </c>
      <c r="E15" s="29"/>
    </row>
    <row r="16" spans="1:5" s="34" customFormat="1" ht="19.2" customHeight="1" x14ac:dyDescent="0.3">
      <c r="A16" s="79" t="s">
        <v>12</v>
      </c>
      <c r="B16" s="80" t="s">
        <v>136</v>
      </c>
      <c r="C16" s="81" t="s">
        <v>4</v>
      </c>
      <c r="D16" s="86">
        <v>0</v>
      </c>
      <c r="E16" s="29"/>
    </row>
    <row r="17" spans="1:5" s="34" customFormat="1" ht="19.2" customHeight="1" x14ac:dyDescent="0.3">
      <c r="A17" s="79" t="s">
        <v>13</v>
      </c>
      <c r="B17" s="80" t="s">
        <v>137</v>
      </c>
      <c r="C17" s="81" t="s">
        <v>4</v>
      </c>
      <c r="D17" s="86">
        <v>0</v>
      </c>
      <c r="E17" s="29"/>
    </row>
    <row r="18" spans="1:5" s="34" customFormat="1" ht="19.2" customHeight="1" x14ac:dyDescent="0.3">
      <c r="A18" s="79" t="s">
        <v>14</v>
      </c>
      <c r="B18" s="80" t="s">
        <v>139</v>
      </c>
      <c r="C18" s="81" t="s">
        <v>4</v>
      </c>
      <c r="D18" s="86">
        <v>0</v>
      </c>
      <c r="E18" s="29"/>
    </row>
    <row r="19" spans="1:5" s="34" customFormat="1" ht="19.2" customHeight="1" x14ac:dyDescent="0.3">
      <c r="A19" s="79" t="s">
        <v>15</v>
      </c>
      <c r="B19" s="80" t="s">
        <v>138</v>
      </c>
      <c r="C19" s="81" t="s">
        <v>4</v>
      </c>
      <c r="D19" s="86">
        <v>0</v>
      </c>
      <c r="E19" s="29"/>
    </row>
    <row r="20" spans="1:5" s="34" customFormat="1" ht="19.2" customHeight="1" x14ac:dyDescent="0.3">
      <c r="A20" s="79" t="s">
        <v>16</v>
      </c>
      <c r="B20" s="80" t="s">
        <v>17</v>
      </c>
      <c r="C20" s="81" t="s">
        <v>4</v>
      </c>
      <c r="D20" s="86">
        <v>0</v>
      </c>
      <c r="E20" s="29"/>
    </row>
    <row r="21" spans="1:5" s="34" customFormat="1" ht="19.2" customHeight="1" x14ac:dyDescent="0.3">
      <c r="A21" s="79" t="s">
        <v>18</v>
      </c>
      <c r="B21" s="80" t="s">
        <v>19</v>
      </c>
      <c r="C21" s="81" t="s">
        <v>4</v>
      </c>
      <c r="D21" s="86">
        <v>0</v>
      </c>
      <c r="E21" s="29"/>
    </row>
    <row r="22" spans="1:5" s="34" customFormat="1" ht="19.2" customHeight="1" x14ac:dyDescent="0.3">
      <c r="A22" s="79" t="s">
        <v>20</v>
      </c>
      <c r="B22" s="80" t="s">
        <v>21</v>
      </c>
      <c r="C22" s="81" t="s">
        <v>4</v>
      </c>
      <c r="D22" s="86">
        <v>0</v>
      </c>
      <c r="E22" s="29"/>
    </row>
    <row r="23" spans="1:5" s="41" customFormat="1" ht="19.2" customHeight="1" x14ac:dyDescent="0.3">
      <c r="A23" s="39"/>
      <c r="B23" s="40"/>
      <c r="E23" s="29"/>
    </row>
    <row r="24" spans="1:5" s="34" customFormat="1" ht="19.2" customHeight="1" x14ac:dyDescent="0.3">
      <c r="A24" s="30" t="s">
        <v>22</v>
      </c>
      <c r="B24" s="31" t="s">
        <v>23</v>
      </c>
      <c r="C24" s="32" t="s">
        <v>2</v>
      </c>
      <c r="D24" s="33"/>
      <c r="E24" s="29"/>
    </row>
    <row r="25" spans="1:5" s="34" customFormat="1" ht="19.399999999999999" customHeight="1" x14ac:dyDescent="0.3">
      <c r="A25" s="79" t="s">
        <v>24</v>
      </c>
      <c r="B25" s="80" t="s">
        <v>25</v>
      </c>
      <c r="C25" s="81" t="s">
        <v>4</v>
      </c>
      <c r="D25" s="86">
        <v>0</v>
      </c>
      <c r="E25" s="29"/>
    </row>
    <row r="26" spans="1:5" s="34" customFormat="1" ht="19.399999999999999" customHeight="1" x14ac:dyDescent="0.3">
      <c r="A26" s="79" t="s">
        <v>26</v>
      </c>
      <c r="B26" s="80" t="s">
        <v>27</v>
      </c>
      <c r="C26" s="81" t="s">
        <v>4</v>
      </c>
      <c r="D26" s="86">
        <v>0</v>
      </c>
      <c r="E26" s="29"/>
    </row>
    <row r="27" spans="1:5" s="34" customFormat="1" ht="19.399999999999999" customHeight="1" x14ac:dyDescent="0.3">
      <c r="A27" s="79" t="s">
        <v>28</v>
      </c>
      <c r="B27" s="80" t="s">
        <v>29</v>
      </c>
      <c r="C27" s="81" t="s">
        <v>4</v>
      </c>
      <c r="D27" s="86">
        <v>0</v>
      </c>
      <c r="E27" s="29"/>
    </row>
    <row r="28" spans="1:5" s="34" customFormat="1" ht="19.399999999999999" customHeight="1" x14ac:dyDescent="0.3">
      <c r="A28" s="79" t="s">
        <v>30</v>
      </c>
      <c r="B28" s="80" t="s">
        <v>31</v>
      </c>
      <c r="C28" s="81" t="s">
        <v>4</v>
      </c>
      <c r="D28" s="86">
        <v>0</v>
      </c>
      <c r="E28" s="29"/>
    </row>
    <row r="29" spans="1:5" s="34" customFormat="1" ht="19.399999999999999" customHeight="1" x14ac:dyDescent="0.3">
      <c r="A29" s="79" t="s">
        <v>32</v>
      </c>
      <c r="B29" s="80" t="s">
        <v>33</v>
      </c>
      <c r="C29" s="81" t="s">
        <v>4</v>
      </c>
      <c r="D29" s="86">
        <v>0</v>
      </c>
      <c r="E29" s="29"/>
    </row>
    <row r="30" spans="1:5" s="34" customFormat="1" ht="19.399999999999999" customHeight="1" x14ac:dyDescent="0.3">
      <c r="A30" s="79" t="s">
        <v>34</v>
      </c>
      <c r="B30" s="80" t="s">
        <v>35</v>
      </c>
      <c r="C30" s="81" t="s">
        <v>4</v>
      </c>
      <c r="D30" s="86">
        <v>0</v>
      </c>
      <c r="E30" s="29"/>
    </row>
    <row r="31" spans="1:5" s="34" customFormat="1" ht="19.399999999999999" customHeight="1" x14ac:dyDescent="0.3">
      <c r="A31" s="79" t="s">
        <v>36</v>
      </c>
      <c r="B31" s="80" t="s">
        <v>37</v>
      </c>
      <c r="C31" s="81" t="s">
        <v>4</v>
      </c>
      <c r="D31" s="86">
        <v>0</v>
      </c>
    </row>
    <row r="32" spans="1:5" s="34" customFormat="1" ht="19.399999999999999" customHeight="1" x14ac:dyDescent="0.3">
      <c r="A32" s="79" t="s">
        <v>38</v>
      </c>
      <c r="B32" s="80" t="s">
        <v>39</v>
      </c>
      <c r="C32" s="81" t="s">
        <v>4</v>
      </c>
      <c r="D32" s="86">
        <v>0</v>
      </c>
      <c r="E32" s="29"/>
    </row>
    <row r="33" spans="1:5" s="34" customFormat="1" ht="19.399999999999999" customHeight="1" x14ac:dyDescent="0.3">
      <c r="A33" s="79" t="s">
        <v>40</v>
      </c>
      <c r="B33" s="80" t="s">
        <v>41</v>
      </c>
      <c r="C33" s="81" t="s">
        <v>4</v>
      </c>
      <c r="D33" s="86">
        <v>0</v>
      </c>
      <c r="E33" s="29"/>
    </row>
    <row r="34" spans="1:5" s="34" customFormat="1" ht="19.399999999999999" customHeight="1" x14ac:dyDescent="0.3">
      <c r="A34" s="79" t="s">
        <v>42</v>
      </c>
      <c r="B34" s="80" t="s">
        <v>43</v>
      </c>
      <c r="C34" s="81" t="s">
        <v>4</v>
      </c>
      <c r="D34" s="86">
        <v>0</v>
      </c>
      <c r="E34" s="29"/>
    </row>
    <row r="35" spans="1:5" s="34" customFormat="1" ht="19.399999999999999" customHeight="1" x14ac:dyDescent="0.3">
      <c r="A35" s="79" t="s">
        <v>44</v>
      </c>
      <c r="B35" s="80" t="s">
        <v>45</v>
      </c>
      <c r="C35" s="81" t="s">
        <v>4</v>
      </c>
      <c r="D35" s="86">
        <v>0</v>
      </c>
      <c r="E35" s="29"/>
    </row>
    <row r="36" spans="1:5" s="41" customFormat="1" ht="19.2" customHeight="1" x14ac:dyDescent="0.3">
      <c r="A36" s="39"/>
      <c r="B36" s="40"/>
      <c r="D36" s="87"/>
      <c r="E36" s="29"/>
    </row>
    <row r="37" spans="1:5" s="34" customFormat="1" ht="19.2" customHeight="1" x14ac:dyDescent="0.3">
      <c r="A37" s="30" t="s">
        <v>46</v>
      </c>
      <c r="B37" s="31" t="s">
        <v>171</v>
      </c>
      <c r="C37" s="32" t="s">
        <v>2</v>
      </c>
      <c r="D37" s="88"/>
      <c r="E37" s="29"/>
    </row>
    <row r="38" spans="1:5" s="34" customFormat="1" ht="19.2" customHeight="1" x14ac:dyDescent="0.3">
      <c r="A38" s="79" t="s">
        <v>47</v>
      </c>
      <c r="B38" s="80" t="s">
        <v>140</v>
      </c>
      <c r="C38" s="81" t="s">
        <v>48</v>
      </c>
      <c r="D38" s="86">
        <v>0</v>
      </c>
      <c r="E38" s="29"/>
    </row>
    <row r="39" spans="1:5" s="34" customFormat="1" ht="19.2" customHeight="1" x14ac:dyDescent="0.3">
      <c r="A39" s="79" t="s">
        <v>49</v>
      </c>
      <c r="B39" s="80" t="s">
        <v>141</v>
      </c>
      <c r="C39" s="81" t="s">
        <v>48</v>
      </c>
      <c r="D39" s="86">
        <v>0</v>
      </c>
      <c r="E39" s="29"/>
    </row>
    <row r="40" spans="1:5" s="34" customFormat="1" ht="19.2" customHeight="1" x14ac:dyDescent="0.3">
      <c r="A40" s="79" t="s">
        <v>50</v>
      </c>
      <c r="B40" s="80" t="s">
        <v>142</v>
      </c>
      <c r="C40" s="81" t="s">
        <v>48</v>
      </c>
      <c r="D40" s="86">
        <v>0</v>
      </c>
      <c r="E40" s="29"/>
    </row>
    <row r="41" spans="1:5" s="34" customFormat="1" ht="19.2" customHeight="1" x14ac:dyDescent="0.3">
      <c r="A41" s="79" t="s">
        <v>51</v>
      </c>
      <c r="B41" s="80" t="s">
        <v>143</v>
      </c>
      <c r="C41" s="81" t="s">
        <v>48</v>
      </c>
      <c r="D41" s="86">
        <v>0</v>
      </c>
      <c r="E41" s="29"/>
    </row>
    <row r="42" spans="1:5" s="34" customFormat="1" ht="30" customHeight="1" x14ac:dyDescent="0.3">
      <c r="A42" s="79" t="s">
        <v>52</v>
      </c>
      <c r="B42" s="80" t="s">
        <v>144</v>
      </c>
      <c r="C42" s="81" t="s">
        <v>48</v>
      </c>
      <c r="D42" s="86">
        <v>0</v>
      </c>
      <c r="E42" s="29"/>
    </row>
    <row r="43" spans="1:5" s="34" customFormat="1" ht="19.2" customHeight="1" x14ac:dyDescent="0.3">
      <c r="A43" s="75"/>
      <c r="B43" s="76"/>
      <c r="C43" s="78"/>
      <c r="D43" s="89"/>
      <c r="E43" s="29"/>
    </row>
    <row r="44" spans="1:5" s="34" customFormat="1" ht="19.2" customHeight="1" x14ac:dyDescent="0.3">
      <c r="A44" s="30" t="s">
        <v>54</v>
      </c>
      <c r="B44" s="31" t="s">
        <v>172</v>
      </c>
      <c r="C44" s="32" t="s">
        <v>2</v>
      </c>
      <c r="D44" s="88"/>
      <c r="E44" s="29"/>
    </row>
    <row r="45" spans="1:5" s="34" customFormat="1" ht="19.2" customHeight="1" x14ac:dyDescent="0.3">
      <c r="A45" s="79" t="s">
        <v>55</v>
      </c>
      <c r="B45" s="80" t="s">
        <v>145</v>
      </c>
      <c r="C45" s="81" t="s">
        <v>48</v>
      </c>
      <c r="D45" s="86">
        <v>0</v>
      </c>
      <c r="E45" s="29"/>
    </row>
    <row r="46" spans="1:5" s="34" customFormat="1" ht="19.2" customHeight="1" x14ac:dyDescent="0.3">
      <c r="A46" s="79" t="s">
        <v>56</v>
      </c>
      <c r="B46" s="80" t="s">
        <v>146</v>
      </c>
      <c r="C46" s="81" t="s">
        <v>48</v>
      </c>
      <c r="D46" s="86">
        <v>0</v>
      </c>
      <c r="E46" s="29"/>
    </row>
    <row r="47" spans="1:5" s="34" customFormat="1" ht="19.2" customHeight="1" x14ac:dyDescent="0.3">
      <c r="A47" s="75"/>
      <c r="B47" s="76"/>
      <c r="C47" s="78"/>
      <c r="D47" s="89"/>
      <c r="E47" s="29"/>
    </row>
    <row r="48" spans="1:5" s="34" customFormat="1" ht="19.2" customHeight="1" x14ac:dyDescent="0.3">
      <c r="A48" s="30" t="s">
        <v>57</v>
      </c>
      <c r="B48" s="31" t="s">
        <v>173</v>
      </c>
      <c r="C48" s="32" t="s">
        <v>2</v>
      </c>
      <c r="D48" s="88"/>
      <c r="E48" s="29"/>
    </row>
    <row r="49" spans="1:5" s="34" customFormat="1" ht="38.15" customHeight="1" x14ac:dyDescent="0.3">
      <c r="A49" s="79" t="s">
        <v>58</v>
      </c>
      <c r="B49" s="80" t="s">
        <v>147</v>
      </c>
      <c r="C49" s="81" t="s">
        <v>48</v>
      </c>
      <c r="D49" s="86">
        <v>0</v>
      </c>
      <c r="E49" s="29"/>
    </row>
    <row r="50" spans="1:5" s="34" customFormat="1" ht="19.3" customHeight="1" x14ac:dyDescent="0.3">
      <c r="A50" s="79" t="s">
        <v>59</v>
      </c>
      <c r="B50" s="80" t="s">
        <v>148</v>
      </c>
      <c r="C50" s="81" t="s">
        <v>60</v>
      </c>
      <c r="D50" s="86">
        <v>0</v>
      </c>
      <c r="E50" s="29"/>
    </row>
    <row r="51" spans="1:5" s="34" customFormat="1" ht="19.2" customHeight="1" x14ac:dyDescent="0.3">
      <c r="A51" s="79" t="s">
        <v>61</v>
      </c>
      <c r="B51" s="80" t="s">
        <v>149</v>
      </c>
      <c r="C51" s="81" t="s">
        <v>48</v>
      </c>
      <c r="D51" s="86">
        <v>0</v>
      </c>
      <c r="E51" s="29"/>
    </row>
    <row r="52" spans="1:5" s="34" customFormat="1" ht="19.2" customHeight="1" x14ac:dyDescent="0.3">
      <c r="A52" s="79" t="s">
        <v>62</v>
      </c>
      <c r="B52" s="80" t="s">
        <v>150</v>
      </c>
      <c r="C52" s="81" t="s">
        <v>48</v>
      </c>
      <c r="D52" s="86">
        <v>0</v>
      </c>
      <c r="E52" s="29"/>
    </row>
    <row r="53" spans="1:5" s="34" customFormat="1" ht="19.2" customHeight="1" x14ac:dyDescent="0.3">
      <c r="A53" s="79" t="s">
        <v>63</v>
      </c>
      <c r="B53" s="80" t="s">
        <v>151</v>
      </c>
      <c r="C53" s="81" t="s">
        <v>48</v>
      </c>
      <c r="D53" s="86">
        <v>0</v>
      </c>
      <c r="E53" s="29"/>
    </row>
    <row r="54" spans="1:5" s="34" customFormat="1" ht="19.2" customHeight="1" x14ac:dyDescent="0.3">
      <c r="A54" s="79" t="s">
        <v>64</v>
      </c>
      <c r="B54" s="80" t="s">
        <v>152</v>
      </c>
      <c r="C54" s="81" t="s">
        <v>48</v>
      </c>
      <c r="D54" s="86">
        <v>0</v>
      </c>
      <c r="E54" s="29"/>
    </row>
    <row r="55" spans="1:5" s="34" customFormat="1" ht="19.2" customHeight="1" x14ac:dyDescent="0.3">
      <c r="A55" s="75"/>
      <c r="B55" s="76"/>
      <c r="C55" s="78"/>
      <c r="D55" s="89"/>
      <c r="E55" s="29"/>
    </row>
    <row r="56" spans="1:5" s="34" customFormat="1" ht="19.2" customHeight="1" x14ac:dyDescent="0.3">
      <c r="A56" s="30" t="s">
        <v>65</v>
      </c>
      <c r="B56" s="31" t="s">
        <v>174</v>
      </c>
      <c r="C56" s="32" t="s">
        <v>2</v>
      </c>
      <c r="D56" s="88"/>
      <c r="E56" s="29"/>
    </row>
    <row r="57" spans="1:5" s="34" customFormat="1" ht="38.15" customHeight="1" x14ac:dyDescent="0.3">
      <c r="A57" s="79" t="s">
        <v>66</v>
      </c>
      <c r="B57" s="80" t="s">
        <v>153</v>
      </c>
      <c r="C57" s="81" t="s">
        <v>4</v>
      </c>
      <c r="D57" s="86">
        <v>0</v>
      </c>
      <c r="E57" s="29"/>
    </row>
    <row r="58" spans="1:5" s="34" customFormat="1" ht="38.15" customHeight="1" x14ac:dyDescent="0.3">
      <c r="A58" s="79" t="s">
        <v>67</v>
      </c>
      <c r="B58" s="80" t="s">
        <v>154</v>
      </c>
      <c r="C58" s="81" t="s">
        <v>4</v>
      </c>
      <c r="D58" s="86">
        <v>0</v>
      </c>
      <c r="E58" s="29"/>
    </row>
    <row r="59" spans="1:5" s="34" customFormat="1" ht="38.15" customHeight="1" x14ac:dyDescent="0.3">
      <c r="A59" s="79" t="s">
        <v>68</v>
      </c>
      <c r="B59" s="80" t="s">
        <v>155</v>
      </c>
      <c r="C59" s="81" t="s">
        <v>4</v>
      </c>
      <c r="D59" s="86">
        <v>0</v>
      </c>
      <c r="E59" s="29"/>
    </row>
    <row r="60" spans="1:5" s="34" customFormat="1" ht="19.2" customHeight="1" x14ac:dyDescent="0.3">
      <c r="A60" s="79" t="s">
        <v>69</v>
      </c>
      <c r="B60" s="80" t="s">
        <v>156</v>
      </c>
      <c r="C60" s="81" t="s">
        <v>4</v>
      </c>
      <c r="D60" s="86">
        <v>0</v>
      </c>
      <c r="E60" s="29"/>
    </row>
    <row r="61" spans="1:5" s="34" customFormat="1" ht="19.2" customHeight="1" x14ac:dyDescent="0.3">
      <c r="A61" s="79" t="s">
        <v>70</v>
      </c>
      <c r="B61" s="80" t="s">
        <v>157</v>
      </c>
      <c r="C61" s="81" t="s">
        <v>4</v>
      </c>
      <c r="D61" s="86">
        <v>0</v>
      </c>
      <c r="E61" s="29"/>
    </row>
    <row r="62" spans="1:5" s="34" customFormat="1" ht="19.2" customHeight="1" x14ac:dyDescent="0.3">
      <c r="A62" s="79" t="s">
        <v>71</v>
      </c>
      <c r="B62" s="80" t="s">
        <v>158</v>
      </c>
      <c r="C62" s="81" t="s">
        <v>48</v>
      </c>
      <c r="D62" s="86">
        <v>0</v>
      </c>
      <c r="E62" s="29"/>
    </row>
    <row r="63" spans="1:5" s="34" customFormat="1" ht="19.2" customHeight="1" x14ac:dyDescent="0.3">
      <c r="A63" s="79" t="s">
        <v>72</v>
      </c>
      <c r="B63" s="80" t="s">
        <v>159</v>
      </c>
      <c r="C63" s="81" t="s">
        <v>48</v>
      </c>
      <c r="D63" s="86">
        <v>0</v>
      </c>
      <c r="E63" s="29"/>
    </row>
    <row r="64" spans="1:5" s="34" customFormat="1" ht="19.2" customHeight="1" x14ac:dyDescent="0.3">
      <c r="A64" s="82"/>
      <c r="B64" s="45"/>
      <c r="C64" s="84"/>
      <c r="D64" s="90"/>
      <c r="E64" s="29"/>
    </row>
    <row r="65" spans="1:5" s="34" customFormat="1" ht="19.2" customHeight="1" x14ac:dyDescent="0.3">
      <c r="A65" s="30" t="s">
        <v>73</v>
      </c>
      <c r="B65" s="31" t="s">
        <v>131</v>
      </c>
      <c r="C65" s="32" t="s">
        <v>2</v>
      </c>
      <c r="D65" s="88"/>
      <c r="E65" s="29"/>
    </row>
    <row r="66" spans="1:5" s="34" customFormat="1" ht="38.15" customHeight="1" x14ac:dyDescent="0.3">
      <c r="A66" s="79" t="s">
        <v>74</v>
      </c>
      <c r="B66" s="80" t="s">
        <v>160</v>
      </c>
      <c r="C66" s="81" t="s">
        <v>48</v>
      </c>
      <c r="D66" s="86">
        <v>0</v>
      </c>
      <c r="E66" s="29"/>
    </row>
    <row r="67" spans="1:5" s="34" customFormat="1" ht="46" customHeight="1" x14ac:dyDescent="0.3">
      <c r="A67" s="79" t="s">
        <v>75</v>
      </c>
      <c r="B67" s="80" t="s">
        <v>161</v>
      </c>
      <c r="C67" s="81" t="s">
        <v>48</v>
      </c>
      <c r="D67" s="86">
        <v>0</v>
      </c>
      <c r="E67" s="29"/>
    </row>
    <row r="68" spans="1:5" s="34" customFormat="1" ht="38.15" customHeight="1" x14ac:dyDescent="0.3">
      <c r="A68" s="79" t="s">
        <v>76</v>
      </c>
      <c r="B68" s="80" t="s">
        <v>162</v>
      </c>
      <c r="C68" s="81" t="s">
        <v>48</v>
      </c>
      <c r="D68" s="86">
        <v>0</v>
      </c>
      <c r="E68" s="29"/>
    </row>
    <row r="69" spans="1:5" s="34" customFormat="1" ht="38.15" customHeight="1" x14ac:dyDescent="0.3">
      <c r="A69" s="79" t="s">
        <v>77</v>
      </c>
      <c r="B69" s="80" t="s">
        <v>163</v>
      </c>
      <c r="C69" s="81" t="s">
        <v>48</v>
      </c>
      <c r="D69" s="86">
        <v>0</v>
      </c>
      <c r="E69" s="29"/>
    </row>
    <row r="70" spans="1:5" s="34" customFormat="1" ht="19.2" customHeight="1" x14ac:dyDescent="0.3">
      <c r="A70" s="79" t="s">
        <v>78</v>
      </c>
      <c r="B70" s="80" t="s">
        <v>164</v>
      </c>
      <c r="C70" s="81" t="s">
        <v>48</v>
      </c>
      <c r="D70" s="86">
        <v>0</v>
      </c>
      <c r="E70" s="29"/>
    </row>
    <row r="71" spans="1:5" s="34" customFormat="1" ht="38.15" customHeight="1" x14ac:dyDescent="0.3">
      <c r="A71" s="79" t="s">
        <v>79</v>
      </c>
      <c r="B71" s="80" t="s">
        <v>165</v>
      </c>
      <c r="C71" s="81" t="s">
        <v>48</v>
      </c>
      <c r="D71" s="86">
        <v>0</v>
      </c>
      <c r="E71" s="29"/>
    </row>
    <row r="72" spans="1:5" s="34" customFormat="1" ht="19.2" customHeight="1" x14ac:dyDescent="0.3">
      <c r="A72" s="79" t="s">
        <v>80</v>
      </c>
      <c r="B72" s="80" t="s">
        <v>166</v>
      </c>
      <c r="C72" s="81" t="s">
        <v>48</v>
      </c>
      <c r="D72" s="86">
        <v>0</v>
      </c>
      <c r="E72" s="29"/>
    </row>
    <row r="73" spans="1:5" s="34" customFormat="1" ht="19.2" customHeight="1" x14ac:dyDescent="0.3">
      <c r="A73" s="79" t="s">
        <v>81</v>
      </c>
      <c r="B73" s="80" t="s">
        <v>167</v>
      </c>
      <c r="C73" s="81" t="s">
        <v>48</v>
      </c>
      <c r="D73" s="86">
        <v>0</v>
      </c>
      <c r="E73" s="29"/>
    </row>
    <row r="74" spans="1:5" s="34" customFormat="1" ht="21" customHeight="1" x14ac:dyDescent="0.3">
      <c r="A74" s="72"/>
      <c r="B74" s="73"/>
      <c r="C74" s="74"/>
      <c r="D74" s="91"/>
      <c r="E74" s="29"/>
    </row>
    <row r="75" spans="1:5" s="29" customFormat="1" ht="18.75" customHeight="1" x14ac:dyDescent="0.3">
      <c r="A75" s="30" t="s">
        <v>82</v>
      </c>
      <c r="B75" s="31" t="s">
        <v>180</v>
      </c>
      <c r="C75" s="32" t="s">
        <v>2</v>
      </c>
      <c r="D75" s="88"/>
    </row>
    <row r="76" spans="1:5" s="29" customFormat="1" ht="18.75" customHeight="1" x14ac:dyDescent="0.3">
      <c r="A76" s="79" t="s">
        <v>83</v>
      </c>
      <c r="B76" s="80" t="s">
        <v>168</v>
      </c>
      <c r="C76" s="81" t="s">
        <v>84</v>
      </c>
      <c r="D76" s="86">
        <v>0</v>
      </c>
    </row>
    <row r="77" spans="1:5" s="29" customFormat="1" ht="18.75" customHeight="1" x14ac:dyDescent="0.3">
      <c r="A77" s="79" t="s">
        <v>85</v>
      </c>
      <c r="B77" s="80" t="s">
        <v>169</v>
      </c>
      <c r="C77" s="81" t="s">
        <v>84</v>
      </c>
      <c r="D77" s="86">
        <v>0</v>
      </c>
    </row>
    <row r="78" spans="1:5" s="34" customFormat="1" ht="19.2" customHeight="1" x14ac:dyDescent="0.3">
      <c r="A78" s="79" t="s">
        <v>86</v>
      </c>
      <c r="B78" s="80" t="s">
        <v>170</v>
      </c>
      <c r="C78" s="81" t="s">
        <v>84</v>
      </c>
      <c r="D78" s="96">
        <v>5000</v>
      </c>
      <c r="E78" s="29"/>
    </row>
    <row r="79" spans="1:5" s="29" customFormat="1" ht="11.6" x14ac:dyDescent="0.3">
      <c r="A79" s="44"/>
      <c r="B79" s="45"/>
      <c r="C79" s="45"/>
      <c r="D79" s="92"/>
    </row>
    <row r="80" spans="1:5" s="29" customFormat="1" ht="11.6" x14ac:dyDescent="0.3"/>
    <row r="81" spans="1:5" s="29" customFormat="1" ht="11.6" x14ac:dyDescent="0.3">
      <c r="B81" s="46" t="s">
        <v>175</v>
      </c>
      <c r="C81" s="47"/>
    </row>
    <row r="82" spans="1:5" s="29" customFormat="1" ht="11.6" x14ac:dyDescent="0.3">
      <c r="B82" s="48"/>
      <c r="C82" s="48"/>
    </row>
    <row r="83" spans="1:5" s="29" customFormat="1" ht="11.6" x14ac:dyDescent="0.3">
      <c r="B83" s="49" t="s">
        <v>87</v>
      </c>
      <c r="C83" s="49"/>
    </row>
    <row r="84" spans="1:5" s="29" customFormat="1" ht="11.6" x14ac:dyDescent="0.3">
      <c r="B84" s="48"/>
      <c r="C84" s="48"/>
    </row>
    <row r="85" spans="1:5" x14ac:dyDescent="0.3">
      <c r="A85" s="29"/>
      <c r="B85" s="29"/>
      <c r="C85" s="50"/>
      <c r="D85" s="29"/>
      <c r="E85" s="29"/>
    </row>
    <row r="86" spans="1:5" x14ac:dyDescent="0.3">
      <c r="A86" s="29"/>
      <c r="B86" s="50" t="s">
        <v>88</v>
      </c>
      <c r="C86" s="28"/>
      <c r="D86" s="29"/>
    </row>
    <row r="87" spans="1:5" ht="23.15" x14ac:dyDescent="0.3">
      <c r="A87" s="29"/>
      <c r="B87" s="51" t="s">
        <v>89</v>
      </c>
      <c r="C87" s="51"/>
      <c r="D87" s="29"/>
    </row>
    <row r="88" spans="1:5" x14ac:dyDescent="0.3">
      <c r="A88" s="29"/>
      <c r="B88" s="29"/>
      <c r="C88" s="29"/>
      <c r="D88" s="29"/>
    </row>
    <row r="89" spans="1:5" x14ac:dyDescent="0.3">
      <c r="A89" s="29"/>
      <c r="B89" s="29"/>
      <c r="C89" s="29"/>
      <c r="D89" s="29"/>
    </row>
  </sheetData>
  <sheetProtection algorithmName="SHA-512" hashValue="X9t4DvVGxR+WcDOH/2RZ6Jz0Tao64ylIZ+cpfpC08yWGAaUn9pBdswA1NSxJKcS9S6rU1Xj/aBm7y0a+4w7dlQ==" saltValue="MOQ9dRYL4O+nvkZIPUZ7Ew==" spinCount="100000" sheet="1" objects="1" scenarios="1"/>
  <mergeCells count="2">
    <mergeCell ref="C1:D1"/>
    <mergeCell ref="A2:B2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0"/>
  <sheetViews>
    <sheetView zoomScale="60" zoomScaleNormal="60" workbookViewId="0">
      <pane ySplit="4" topLeftCell="A5" activePane="bottomLeft" state="frozen"/>
      <selection pane="bottomLeft" activeCell="C174" sqref="C174"/>
    </sheetView>
  </sheetViews>
  <sheetFormatPr baseColWidth="10" defaultColWidth="11.4609375" defaultRowHeight="12.45" x14ac:dyDescent="0.3"/>
  <cols>
    <col min="1" max="1" width="18.4609375" style="7" bestFit="1" customWidth="1"/>
    <col min="2" max="2" width="4.4609375" customWidth="1"/>
    <col min="3" max="3" width="97.69140625" customWidth="1"/>
    <col min="4" max="4" width="7.84375" bestFit="1" customWidth="1"/>
    <col min="5" max="5" width="10.4609375" bestFit="1" customWidth="1"/>
    <col min="6" max="6" width="10" bestFit="1" customWidth="1"/>
  </cols>
  <sheetData>
    <row r="1" spans="1:8" ht="55.2" customHeight="1" x14ac:dyDescent="0.3">
      <c r="A1" s="85" t="str">
        <f>'Cuadro Precios'!A1</f>
        <v>N.º EXP AB/2022/076</v>
      </c>
      <c r="B1" s="100" t="s">
        <v>116</v>
      </c>
      <c r="C1" s="100"/>
      <c r="D1" s="101" t="str">
        <f>'Cuadro Precios'!C1</f>
        <v>NOMBRE LICITADOR</v>
      </c>
      <c r="E1" s="101"/>
      <c r="F1" s="101"/>
    </row>
    <row r="2" spans="1:8" ht="25.2" customHeight="1" x14ac:dyDescent="0.4">
      <c r="A2" s="26" t="s">
        <v>90</v>
      </c>
    </row>
    <row r="3" spans="1:8" ht="14.5" customHeight="1" thickBot="1" x14ac:dyDescent="0.45">
      <c r="A3" s="26"/>
    </row>
    <row r="4" spans="1:8" ht="26.15" thickBot="1" x14ac:dyDescent="0.35">
      <c r="A4" s="3" t="s">
        <v>91</v>
      </c>
      <c r="B4" s="5" t="s">
        <v>92</v>
      </c>
      <c r="C4" s="4" t="s">
        <v>93</v>
      </c>
      <c r="D4" s="6" t="s">
        <v>94</v>
      </c>
      <c r="E4" s="6" t="s">
        <v>95</v>
      </c>
      <c r="F4" s="6" t="s">
        <v>96</v>
      </c>
      <c r="H4" s="93"/>
    </row>
    <row r="5" spans="1:8" ht="17.600000000000001" x14ac:dyDescent="0.3">
      <c r="B5" s="1"/>
      <c r="C5" s="1"/>
      <c r="D5" s="1"/>
      <c r="E5" s="1"/>
      <c r="F5" s="1"/>
    </row>
    <row r="6" spans="1:8" s="52" customFormat="1" ht="19.95" customHeight="1" x14ac:dyDescent="0.25">
      <c r="A6" s="24" t="s">
        <v>1</v>
      </c>
      <c r="B6" s="8" t="s">
        <v>2</v>
      </c>
      <c r="C6" s="31" t="s">
        <v>118</v>
      </c>
      <c r="D6" s="9"/>
      <c r="E6" s="10"/>
      <c r="F6" s="11"/>
    </row>
    <row r="7" spans="1:8" s="15" customFormat="1" ht="18.649999999999999" customHeight="1" x14ac:dyDescent="0.3">
      <c r="A7" s="82" t="s">
        <v>3</v>
      </c>
      <c r="B7" s="12" t="s">
        <v>4</v>
      </c>
      <c r="C7" s="45" t="s">
        <v>117</v>
      </c>
      <c r="D7" s="13">
        <v>1</v>
      </c>
      <c r="E7" s="13">
        <f>'Cuadro Precios'!D7</f>
        <v>0</v>
      </c>
      <c r="F7" s="14">
        <f>ROUND(D7*E7,2)</f>
        <v>0</v>
      </c>
    </row>
    <row r="8" spans="1:8" s="52" customFormat="1" ht="14.15" customHeight="1" x14ac:dyDescent="0.25">
      <c r="A8" s="19"/>
      <c r="B8" s="2"/>
      <c r="C8" s="43" t="str">
        <f>"TOTAL " &amp; A6  &amp; C6</f>
        <v>TOTAL 1.1          PROYECTO Y LEGALIZACIÓN</v>
      </c>
      <c r="D8" s="16"/>
      <c r="E8" s="10"/>
      <c r="F8" s="11">
        <f>SUM(F7:F7)</f>
        <v>0</v>
      </c>
    </row>
    <row r="9" spans="1:8" s="53" customFormat="1" ht="10.3" x14ac:dyDescent="0.25">
      <c r="A9" s="20"/>
      <c r="B9" s="17"/>
      <c r="C9" s="18"/>
      <c r="D9" s="17"/>
      <c r="E9" s="17"/>
      <c r="F9" s="17"/>
    </row>
    <row r="10" spans="1:8" s="52" customFormat="1" ht="19.95" customHeight="1" x14ac:dyDescent="0.25">
      <c r="A10" s="24" t="s">
        <v>5</v>
      </c>
      <c r="B10" s="8" t="s">
        <v>2</v>
      </c>
      <c r="C10" s="31" t="s">
        <v>119</v>
      </c>
      <c r="D10" s="9"/>
      <c r="E10" s="10"/>
      <c r="F10" s="11"/>
    </row>
    <row r="11" spans="1:8" s="15" customFormat="1" ht="45" customHeight="1" x14ac:dyDescent="0.3">
      <c r="A11" s="82" t="s">
        <v>6</v>
      </c>
      <c r="B11" s="12" t="s">
        <v>4</v>
      </c>
      <c r="C11" s="83" t="s">
        <v>132</v>
      </c>
      <c r="D11" s="13">
        <v>1</v>
      </c>
      <c r="E11" s="13">
        <f>'Cuadro Precios'!D10</f>
        <v>0</v>
      </c>
      <c r="F11" s="14">
        <f>ROUND(D11*E11,2)</f>
        <v>0</v>
      </c>
    </row>
    <row r="12" spans="1:8" s="52" customFormat="1" ht="14.15" customHeight="1" x14ac:dyDescent="0.25">
      <c r="A12" s="19"/>
      <c r="B12" s="2"/>
      <c r="C12" s="43" t="str">
        <f>"TOTAL " &amp; A10  &amp; C10</f>
        <v>TOTAL 1.2          ARMARIOS</v>
      </c>
      <c r="D12" s="16"/>
      <c r="E12" s="10"/>
      <c r="F12" s="11">
        <f>SUM(F11:F11)</f>
        <v>0</v>
      </c>
    </row>
    <row r="13" spans="1:8" s="22" customFormat="1" ht="10.3" x14ac:dyDescent="0.3">
      <c r="A13" s="21"/>
      <c r="C13" s="23"/>
    </row>
    <row r="14" spans="1:8" s="52" customFormat="1" ht="19.95" customHeight="1" x14ac:dyDescent="0.25">
      <c r="A14" s="24" t="s">
        <v>7</v>
      </c>
      <c r="B14" s="8" t="s">
        <v>2</v>
      </c>
      <c r="C14" s="31" t="s">
        <v>8</v>
      </c>
      <c r="D14" s="9"/>
      <c r="E14" s="10"/>
      <c r="F14" s="11"/>
    </row>
    <row r="15" spans="1:8" s="15" customFormat="1" ht="18.649999999999999" customHeight="1" x14ac:dyDescent="0.3">
      <c r="A15" s="82" t="s">
        <v>9</v>
      </c>
      <c r="B15" s="12" t="s">
        <v>4</v>
      </c>
      <c r="C15" s="45" t="s">
        <v>133</v>
      </c>
      <c r="D15" s="13">
        <v>1</v>
      </c>
      <c r="E15" s="13">
        <f>'Cuadro Precios'!D13</f>
        <v>0</v>
      </c>
      <c r="F15" s="14">
        <f t="shared" ref="F15:F24" si="0">ROUND(D15*E15,2)</f>
        <v>0</v>
      </c>
    </row>
    <row r="16" spans="1:8" s="15" customFormat="1" ht="18.649999999999999" customHeight="1" x14ac:dyDescent="0.3">
      <c r="A16" s="82" t="s">
        <v>10</v>
      </c>
      <c r="B16" s="12" t="s">
        <v>4</v>
      </c>
      <c r="C16" s="45" t="s">
        <v>134</v>
      </c>
      <c r="D16" s="13">
        <v>1</v>
      </c>
      <c r="E16" s="13">
        <f>'Cuadro Precios'!D14</f>
        <v>0</v>
      </c>
      <c r="F16" s="14">
        <f t="shared" si="0"/>
        <v>0</v>
      </c>
    </row>
    <row r="17" spans="1:6" s="15" customFormat="1" ht="18.649999999999999" customHeight="1" x14ac:dyDescent="0.3">
      <c r="A17" s="82" t="s">
        <v>11</v>
      </c>
      <c r="B17" s="12" t="s">
        <v>4</v>
      </c>
      <c r="C17" s="83" t="s">
        <v>135</v>
      </c>
      <c r="D17" s="13">
        <v>1</v>
      </c>
      <c r="E17" s="13">
        <f>'Cuadro Precios'!D15</f>
        <v>0</v>
      </c>
      <c r="F17" s="14">
        <f t="shared" si="0"/>
        <v>0</v>
      </c>
    </row>
    <row r="18" spans="1:6" s="15" customFormat="1" ht="18.649999999999999" customHeight="1" x14ac:dyDescent="0.3">
      <c r="A18" s="82" t="s">
        <v>12</v>
      </c>
      <c r="B18" s="12" t="s">
        <v>4</v>
      </c>
      <c r="C18" s="83" t="s">
        <v>136</v>
      </c>
      <c r="D18" s="13">
        <v>1</v>
      </c>
      <c r="E18" s="13">
        <f>'Cuadro Precios'!D16</f>
        <v>0</v>
      </c>
      <c r="F18" s="14">
        <f t="shared" si="0"/>
        <v>0</v>
      </c>
    </row>
    <row r="19" spans="1:6" s="15" customFormat="1" ht="18.649999999999999" customHeight="1" x14ac:dyDescent="0.3">
      <c r="A19" s="82" t="s">
        <v>13</v>
      </c>
      <c r="B19" s="12" t="s">
        <v>4</v>
      </c>
      <c r="C19" s="83" t="s">
        <v>137</v>
      </c>
      <c r="D19" s="13">
        <v>1</v>
      </c>
      <c r="E19" s="13">
        <f>'Cuadro Precios'!D17</f>
        <v>0</v>
      </c>
      <c r="F19" s="14">
        <f t="shared" si="0"/>
        <v>0</v>
      </c>
    </row>
    <row r="20" spans="1:6" s="15" customFormat="1" ht="18.649999999999999" customHeight="1" x14ac:dyDescent="0.3">
      <c r="A20" s="82" t="s">
        <v>14</v>
      </c>
      <c r="B20" s="12" t="s">
        <v>4</v>
      </c>
      <c r="C20" s="83" t="s">
        <v>139</v>
      </c>
      <c r="D20" s="13">
        <v>1</v>
      </c>
      <c r="E20" s="13">
        <f>'Cuadro Precios'!D18</f>
        <v>0</v>
      </c>
      <c r="F20" s="14">
        <f t="shared" si="0"/>
        <v>0</v>
      </c>
    </row>
    <row r="21" spans="1:6" s="15" customFormat="1" ht="18.649999999999999" customHeight="1" x14ac:dyDescent="0.3">
      <c r="A21" s="82" t="s">
        <v>97</v>
      </c>
      <c r="B21" s="12" t="s">
        <v>4</v>
      </c>
      <c r="C21" s="83" t="s">
        <v>138</v>
      </c>
      <c r="D21" s="13">
        <v>1</v>
      </c>
      <c r="E21" s="13">
        <f>'Cuadro Precios'!D19</f>
        <v>0</v>
      </c>
      <c r="F21" s="14">
        <f t="shared" si="0"/>
        <v>0</v>
      </c>
    </row>
    <row r="22" spans="1:6" s="15" customFormat="1" ht="18.649999999999999" customHeight="1" x14ac:dyDescent="0.3">
      <c r="A22" s="82" t="s">
        <v>15</v>
      </c>
      <c r="B22" s="12" t="s">
        <v>4</v>
      </c>
      <c r="C22" s="83" t="s">
        <v>17</v>
      </c>
      <c r="D22" s="13">
        <v>1</v>
      </c>
      <c r="E22" s="13">
        <f>'Cuadro Precios'!D20</f>
        <v>0</v>
      </c>
      <c r="F22" s="14">
        <f t="shared" si="0"/>
        <v>0</v>
      </c>
    </row>
    <row r="23" spans="1:6" s="15" customFormat="1" ht="18.649999999999999" customHeight="1" x14ac:dyDescent="0.3">
      <c r="A23" s="82" t="s">
        <v>98</v>
      </c>
      <c r="B23" s="12" t="s">
        <v>4</v>
      </c>
      <c r="C23" s="83" t="s">
        <v>19</v>
      </c>
      <c r="D23" s="13">
        <v>1</v>
      </c>
      <c r="E23" s="13">
        <f>'Cuadro Precios'!D21</f>
        <v>0</v>
      </c>
      <c r="F23" s="14">
        <f t="shared" si="0"/>
        <v>0</v>
      </c>
    </row>
    <row r="24" spans="1:6" s="15" customFormat="1" ht="18.649999999999999" customHeight="1" x14ac:dyDescent="0.3">
      <c r="A24" s="82" t="s">
        <v>16</v>
      </c>
      <c r="B24" s="12" t="s">
        <v>4</v>
      </c>
      <c r="C24" s="83" t="s">
        <v>21</v>
      </c>
      <c r="D24" s="13">
        <v>1</v>
      </c>
      <c r="E24" s="13">
        <f>'Cuadro Precios'!D22</f>
        <v>0</v>
      </c>
      <c r="F24" s="14">
        <f t="shared" si="0"/>
        <v>0</v>
      </c>
    </row>
    <row r="25" spans="1:6" s="52" customFormat="1" ht="14.15" customHeight="1" x14ac:dyDescent="0.25">
      <c r="A25" s="19"/>
      <c r="B25" s="2"/>
      <c r="C25" s="43" t="str">
        <f>"TOTAL " &amp; A14  &amp; C14</f>
        <v>TOTAL 1.3          PROGRAMACIÓN</v>
      </c>
      <c r="D25" s="16"/>
      <c r="E25" s="10"/>
      <c r="F25" s="11">
        <f>SUM(F15:F24)</f>
        <v>0</v>
      </c>
    </row>
    <row r="26" spans="1:6" s="22" customFormat="1" ht="10.3" x14ac:dyDescent="0.3">
      <c r="A26" s="21"/>
      <c r="C26" s="23"/>
    </row>
    <row r="27" spans="1:6" s="52" customFormat="1" ht="19.95" customHeight="1" x14ac:dyDescent="0.25">
      <c r="A27" s="24" t="s">
        <v>22</v>
      </c>
      <c r="B27" s="8" t="s">
        <v>2</v>
      </c>
      <c r="C27" s="31" t="s">
        <v>120</v>
      </c>
      <c r="D27" s="9"/>
      <c r="E27" s="10"/>
      <c r="F27" s="11"/>
    </row>
    <row r="28" spans="1:6" s="15" customFormat="1" ht="18.649999999999999" customHeight="1" x14ac:dyDescent="0.3">
      <c r="A28" s="82" t="s">
        <v>24</v>
      </c>
      <c r="B28" s="12" t="s">
        <v>4</v>
      </c>
      <c r="C28" s="83" t="s">
        <v>25</v>
      </c>
      <c r="D28" s="13">
        <v>1</v>
      </c>
      <c r="E28" s="13">
        <f>'Cuadro Precios'!D25</f>
        <v>0</v>
      </c>
      <c r="F28" s="14">
        <f t="shared" ref="F28:F36" si="1">ROUND(D28*E28,2)</f>
        <v>0</v>
      </c>
    </row>
    <row r="29" spans="1:6" s="15" customFormat="1" ht="18.649999999999999" customHeight="1" x14ac:dyDescent="0.3">
      <c r="A29" s="82" t="s">
        <v>26</v>
      </c>
      <c r="B29" s="12" t="s">
        <v>4</v>
      </c>
      <c r="C29" s="83" t="s">
        <v>27</v>
      </c>
      <c r="D29" s="13">
        <v>1</v>
      </c>
      <c r="E29" s="13">
        <f>'Cuadro Precios'!D26</f>
        <v>0</v>
      </c>
      <c r="F29" s="14">
        <f t="shared" si="1"/>
        <v>0</v>
      </c>
    </row>
    <row r="30" spans="1:6" s="15" customFormat="1" ht="18.649999999999999" customHeight="1" x14ac:dyDescent="0.3">
      <c r="A30" s="82" t="s">
        <v>28</v>
      </c>
      <c r="B30" s="12" t="s">
        <v>4</v>
      </c>
      <c r="C30" s="83" t="s">
        <v>29</v>
      </c>
      <c r="D30" s="13">
        <v>1</v>
      </c>
      <c r="E30" s="13">
        <f>'Cuadro Precios'!D27</f>
        <v>0</v>
      </c>
      <c r="F30" s="14">
        <f t="shared" si="1"/>
        <v>0</v>
      </c>
    </row>
    <row r="31" spans="1:6" s="15" customFormat="1" ht="18.649999999999999" customHeight="1" x14ac:dyDescent="0.3">
      <c r="A31" s="82" t="s">
        <v>30</v>
      </c>
      <c r="B31" s="12" t="s">
        <v>4</v>
      </c>
      <c r="C31" s="83" t="s">
        <v>31</v>
      </c>
      <c r="D31" s="13">
        <v>1</v>
      </c>
      <c r="E31" s="13">
        <f>'Cuadro Precios'!D28</f>
        <v>0</v>
      </c>
      <c r="F31" s="14">
        <f t="shared" si="1"/>
        <v>0</v>
      </c>
    </row>
    <row r="32" spans="1:6" s="15" customFormat="1" ht="18.649999999999999" customHeight="1" x14ac:dyDescent="0.3">
      <c r="A32" s="82" t="s">
        <v>32</v>
      </c>
      <c r="B32" s="12" t="s">
        <v>4</v>
      </c>
      <c r="C32" s="83" t="s">
        <v>33</v>
      </c>
      <c r="D32" s="13">
        <v>1</v>
      </c>
      <c r="E32" s="13">
        <f>'Cuadro Precios'!D29</f>
        <v>0</v>
      </c>
      <c r="F32" s="14">
        <f t="shared" si="1"/>
        <v>0</v>
      </c>
    </row>
    <row r="33" spans="1:6" s="15" customFormat="1" ht="18.649999999999999" customHeight="1" x14ac:dyDescent="0.3">
      <c r="A33" s="82" t="s">
        <v>34</v>
      </c>
      <c r="B33" s="12" t="s">
        <v>4</v>
      </c>
      <c r="C33" s="83" t="s">
        <v>35</v>
      </c>
      <c r="D33" s="13">
        <v>2</v>
      </c>
      <c r="E33" s="13">
        <f>'Cuadro Precios'!D30</f>
        <v>0</v>
      </c>
      <c r="F33" s="14">
        <f t="shared" si="1"/>
        <v>0</v>
      </c>
    </row>
    <row r="34" spans="1:6" s="15" customFormat="1" ht="18.649999999999999" customHeight="1" x14ac:dyDescent="0.3">
      <c r="A34" s="82" t="s">
        <v>36</v>
      </c>
      <c r="B34" s="12" t="s">
        <v>4</v>
      </c>
      <c r="C34" s="83" t="s">
        <v>37</v>
      </c>
      <c r="D34" s="13">
        <v>2</v>
      </c>
      <c r="E34" s="13">
        <f>'Cuadro Precios'!D31</f>
        <v>0</v>
      </c>
      <c r="F34" s="14">
        <f t="shared" si="1"/>
        <v>0</v>
      </c>
    </row>
    <row r="35" spans="1:6" s="15" customFormat="1" ht="18.649999999999999" customHeight="1" x14ac:dyDescent="0.3">
      <c r="A35" s="82" t="s">
        <v>40</v>
      </c>
      <c r="B35" s="12" t="s">
        <v>4</v>
      </c>
      <c r="C35" s="83" t="s">
        <v>41</v>
      </c>
      <c r="D35" s="13">
        <v>3</v>
      </c>
      <c r="E35" s="13">
        <f>'Cuadro Precios'!D33</f>
        <v>0</v>
      </c>
      <c r="F35" s="14">
        <f t="shared" si="1"/>
        <v>0</v>
      </c>
    </row>
    <row r="36" spans="1:6" s="15" customFormat="1" ht="18.649999999999999" customHeight="1" x14ac:dyDescent="0.3">
      <c r="A36" s="82" t="s">
        <v>44</v>
      </c>
      <c r="B36" s="12" t="s">
        <v>4</v>
      </c>
      <c r="C36" s="83" t="s">
        <v>45</v>
      </c>
      <c r="D36" s="13">
        <v>2</v>
      </c>
      <c r="E36" s="13">
        <f>'Cuadro Precios'!D35</f>
        <v>0</v>
      </c>
      <c r="F36" s="14">
        <f t="shared" si="1"/>
        <v>0</v>
      </c>
    </row>
    <row r="37" spans="1:6" s="52" customFormat="1" ht="14.15" customHeight="1" x14ac:dyDescent="0.25">
      <c r="A37" s="19"/>
      <c r="B37" s="2"/>
      <c r="C37" s="43" t="str">
        <f>"TOTAL " &amp; A27  &amp; C27</f>
        <v xml:space="preserve">TOTAL 1.4          PLCS PRETRATAMIENTO GAVA </v>
      </c>
      <c r="D37" s="16"/>
      <c r="E37" s="10"/>
      <c r="F37" s="11">
        <f>SUM(F28:F36)</f>
        <v>0</v>
      </c>
    </row>
    <row r="38" spans="1:6" s="22" customFormat="1" ht="10.3" x14ac:dyDescent="0.3">
      <c r="A38" s="21"/>
      <c r="C38" s="23"/>
    </row>
    <row r="39" spans="1:6" s="52" customFormat="1" ht="19.95" customHeight="1" x14ac:dyDescent="0.25">
      <c r="A39" s="24" t="s">
        <v>46</v>
      </c>
      <c r="B39" s="8" t="s">
        <v>2</v>
      </c>
      <c r="C39" s="31" t="s">
        <v>121</v>
      </c>
      <c r="D39" s="9"/>
      <c r="E39" s="10"/>
      <c r="F39" s="11"/>
    </row>
    <row r="40" spans="1:6" s="15" customFormat="1" ht="18.649999999999999" customHeight="1" x14ac:dyDescent="0.3">
      <c r="A40" s="82" t="s">
        <v>24</v>
      </c>
      <c r="B40" s="12" t="s">
        <v>4</v>
      </c>
      <c r="C40" s="83" t="s">
        <v>25</v>
      </c>
      <c r="D40" s="13">
        <v>1</v>
      </c>
      <c r="E40" s="13">
        <f>'Cuadro Precios'!D25</f>
        <v>0</v>
      </c>
      <c r="F40" s="14">
        <f t="shared" ref="F40:F47" si="2">ROUND(D40*E40,2)</f>
        <v>0</v>
      </c>
    </row>
    <row r="41" spans="1:6" s="15" customFormat="1" ht="18.649999999999999" customHeight="1" x14ac:dyDescent="0.3">
      <c r="A41" s="82" t="s">
        <v>26</v>
      </c>
      <c r="B41" s="12" t="s">
        <v>4</v>
      </c>
      <c r="C41" s="83" t="s">
        <v>27</v>
      </c>
      <c r="D41" s="13">
        <v>1</v>
      </c>
      <c r="E41" s="13">
        <f>'Cuadro Precios'!D26</f>
        <v>0</v>
      </c>
      <c r="F41" s="14">
        <f t="shared" si="2"/>
        <v>0</v>
      </c>
    </row>
    <row r="42" spans="1:6" s="15" customFormat="1" ht="18.649999999999999" customHeight="1" x14ac:dyDescent="0.3">
      <c r="A42" s="82" t="s">
        <v>28</v>
      </c>
      <c r="B42" s="12" t="s">
        <v>4</v>
      </c>
      <c r="C42" s="83" t="s">
        <v>29</v>
      </c>
      <c r="D42" s="13">
        <v>1</v>
      </c>
      <c r="E42" s="13">
        <f>'Cuadro Precios'!D27</f>
        <v>0</v>
      </c>
      <c r="F42" s="14">
        <f t="shared" si="2"/>
        <v>0</v>
      </c>
    </row>
    <row r="43" spans="1:6" s="15" customFormat="1" ht="18.649999999999999" customHeight="1" x14ac:dyDescent="0.3">
      <c r="A43" s="82" t="s">
        <v>32</v>
      </c>
      <c r="B43" s="12" t="s">
        <v>4</v>
      </c>
      <c r="C43" s="83" t="s">
        <v>33</v>
      </c>
      <c r="D43" s="13">
        <v>4</v>
      </c>
      <c r="E43" s="13">
        <f>'Cuadro Precios'!D29</f>
        <v>0</v>
      </c>
      <c r="F43" s="14">
        <f t="shared" si="2"/>
        <v>0</v>
      </c>
    </row>
    <row r="44" spans="1:6" s="15" customFormat="1" ht="18.649999999999999" customHeight="1" x14ac:dyDescent="0.3">
      <c r="A44" s="82" t="s">
        <v>34</v>
      </c>
      <c r="B44" s="12" t="s">
        <v>4</v>
      </c>
      <c r="C44" s="83" t="s">
        <v>35</v>
      </c>
      <c r="D44" s="13">
        <v>2</v>
      </c>
      <c r="E44" s="13">
        <f>'Cuadro Precios'!D30</f>
        <v>0</v>
      </c>
      <c r="F44" s="14">
        <f t="shared" si="2"/>
        <v>0</v>
      </c>
    </row>
    <row r="45" spans="1:6" s="15" customFormat="1" ht="18.649999999999999" customHeight="1" x14ac:dyDescent="0.3">
      <c r="A45" s="82" t="s">
        <v>38</v>
      </c>
      <c r="B45" s="12" t="s">
        <v>4</v>
      </c>
      <c r="C45" s="83" t="s">
        <v>39</v>
      </c>
      <c r="D45" s="13">
        <v>2</v>
      </c>
      <c r="E45" s="13">
        <f>'Cuadro Precios'!D32</f>
        <v>0</v>
      </c>
      <c r="F45" s="14">
        <f t="shared" si="2"/>
        <v>0</v>
      </c>
    </row>
    <row r="46" spans="1:6" s="15" customFormat="1" ht="18.649999999999999" customHeight="1" x14ac:dyDescent="0.3">
      <c r="A46" s="82" t="s">
        <v>40</v>
      </c>
      <c r="B46" s="12" t="s">
        <v>4</v>
      </c>
      <c r="C46" s="83" t="s">
        <v>41</v>
      </c>
      <c r="D46" s="13">
        <f>10+5</f>
        <v>15</v>
      </c>
      <c r="E46" s="13">
        <f>'Cuadro Precios'!D33</f>
        <v>0</v>
      </c>
      <c r="F46" s="14">
        <f t="shared" si="2"/>
        <v>0</v>
      </c>
    </row>
    <row r="47" spans="1:6" s="15" customFormat="1" ht="18.649999999999999" customHeight="1" x14ac:dyDescent="0.3">
      <c r="A47" s="82" t="s">
        <v>42</v>
      </c>
      <c r="B47" s="12" t="s">
        <v>4</v>
      </c>
      <c r="C47" s="83" t="s">
        <v>43</v>
      </c>
      <c r="D47" s="13">
        <v>5</v>
      </c>
      <c r="E47" s="13">
        <f>'Cuadro Precios'!D34</f>
        <v>0</v>
      </c>
      <c r="F47" s="14">
        <f t="shared" si="2"/>
        <v>0</v>
      </c>
    </row>
    <row r="48" spans="1:6" s="15" customFormat="1" ht="18.649999999999999" customHeight="1" x14ac:dyDescent="0.3">
      <c r="A48" s="82" t="s">
        <v>44</v>
      </c>
      <c r="B48" s="12" t="s">
        <v>4</v>
      </c>
      <c r="C48" s="83" t="s">
        <v>45</v>
      </c>
      <c r="D48" s="13">
        <v>1</v>
      </c>
      <c r="E48" s="13">
        <f>'Cuadro Precios'!D35</f>
        <v>0</v>
      </c>
      <c r="F48" s="14">
        <f>ROUND(D48*E48,2)</f>
        <v>0</v>
      </c>
    </row>
    <row r="49" spans="1:6" s="52" customFormat="1" ht="14.15" customHeight="1" x14ac:dyDescent="0.25">
      <c r="A49" s="19"/>
      <c r="B49" s="2"/>
      <c r="C49" s="43" t="str">
        <f>"TOTAL " &amp; A39  &amp; C39</f>
        <v>TOTAL 1.5          PLCS PRETRATAMIENTO MONTCADA</v>
      </c>
      <c r="D49" s="16"/>
      <c r="E49" s="10"/>
      <c r="F49" s="11">
        <f>SUM(F40:F48)</f>
        <v>0</v>
      </c>
    </row>
    <row r="50" spans="1:6" s="22" customFormat="1" ht="10.3" x14ac:dyDescent="0.3">
      <c r="A50" s="21"/>
      <c r="C50" s="23"/>
    </row>
    <row r="51" spans="1:6" s="52" customFormat="1" ht="19.95" customHeight="1" x14ac:dyDescent="0.25">
      <c r="A51" s="24" t="s">
        <v>54</v>
      </c>
      <c r="B51" s="8" t="s">
        <v>2</v>
      </c>
      <c r="C51" s="31" t="s">
        <v>99</v>
      </c>
      <c r="D51" s="9"/>
      <c r="E51" s="10"/>
      <c r="F51" s="11"/>
    </row>
    <row r="52" spans="1:6" s="15" customFormat="1" ht="18.649999999999999" customHeight="1" x14ac:dyDescent="0.3">
      <c r="A52" s="82" t="s">
        <v>24</v>
      </c>
      <c r="B52" s="12" t="s">
        <v>4</v>
      </c>
      <c r="C52" s="83" t="s">
        <v>25</v>
      </c>
      <c r="D52" s="13">
        <v>1</v>
      </c>
      <c r="E52" s="13">
        <f>'Cuadro Precios'!D25</f>
        <v>0</v>
      </c>
      <c r="F52" s="14">
        <f t="shared" ref="F52:F58" si="3">ROUND(D52*E52,2)</f>
        <v>0</v>
      </c>
    </row>
    <row r="53" spans="1:6" s="15" customFormat="1" ht="18.649999999999999" customHeight="1" x14ac:dyDescent="0.3">
      <c r="A53" s="82" t="s">
        <v>26</v>
      </c>
      <c r="B53" s="12" t="s">
        <v>4</v>
      </c>
      <c r="C53" s="83" t="s">
        <v>27</v>
      </c>
      <c r="D53" s="13">
        <v>1</v>
      </c>
      <c r="E53" s="13">
        <f>'Cuadro Precios'!D26</f>
        <v>0</v>
      </c>
      <c r="F53" s="14">
        <f t="shared" si="3"/>
        <v>0</v>
      </c>
    </row>
    <row r="54" spans="1:6" s="15" customFormat="1" ht="18.649999999999999" customHeight="1" x14ac:dyDescent="0.3">
      <c r="A54" s="82" t="s">
        <v>28</v>
      </c>
      <c r="B54" s="12" t="s">
        <v>4</v>
      </c>
      <c r="C54" s="83" t="s">
        <v>29</v>
      </c>
      <c r="D54" s="13">
        <v>1</v>
      </c>
      <c r="E54" s="13">
        <f>'Cuadro Precios'!D27</f>
        <v>0</v>
      </c>
      <c r="F54" s="14">
        <f t="shared" si="3"/>
        <v>0</v>
      </c>
    </row>
    <row r="55" spans="1:6" s="15" customFormat="1" ht="18.649999999999999" customHeight="1" x14ac:dyDescent="0.3">
      <c r="A55" s="82" t="s">
        <v>30</v>
      </c>
      <c r="B55" s="12" t="s">
        <v>4</v>
      </c>
      <c r="C55" s="83" t="s">
        <v>31</v>
      </c>
      <c r="D55" s="13">
        <v>1</v>
      </c>
      <c r="E55" s="13">
        <f>'Cuadro Precios'!D28</f>
        <v>0</v>
      </c>
      <c r="F55" s="14">
        <f t="shared" si="3"/>
        <v>0</v>
      </c>
    </row>
    <row r="56" spans="1:6" s="15" customFormat="1" ht="18.649999999999999" customHeight="1" x14ac:dyDescent="0.3">
      <c r="A56" s="82" t="s">
        <v>32</v>
      </c>
      <c r="B56" s="12" t="s">
        <v>4</v>
      </c>
      <c r="C56" s="83" t="s">
        <v>33</v>
      </c>
      <c r="D56" s="13">
        <v>1</v>
      </c>
      <c r="E56" s="13">
        <f>'Cuadro Precios'!D29</f>
        <v>0</v>
      </c>
      <c r="F56" s="14">
        <f t="shared" si="3"/>
        <v>0</v>
      </c>
    </row>
    <row r="57" spans="1:6" s="15" customFormat="1" ht="18.649999999999999" customHeight="1" x14ac:dyDescent="0.3">
      <c r="A57" s="82" t="s">
        <v>34</v>
      </c>
      <c r="B57" s="12" t="s">
        <v>4</v>
      </c>
      <c r="C57" s="83" t="s">
        <v>35</v>
      </c>
      <c r="D57" s="13">
        <v>2</v>
      </c>
      <c r="E57" s="13">
        <f>'Cuadro Precios'!D30</f>
        <v>0</v>
      </c>
      <c r="F57" s="14">
        <f t="shared" si="3"/>
        <v>0</v>
      </c>
    </row>
    <row r="58" spans="1:6" s="15" customFormat="1" ht="18.649999999999999" customHeight="1" x14ac:dyDescent="0.3">
      <c r="A58" s="82" t="s">
        <v>38</v>
      </c>
      <c r="B58" s="12" t="s">
        <v>4</v>
      </c>
      <c r="C58" s="83" t="s">
        <v>39</v>
      </c>
      <c r="D58" s="13">
        <v>2</v>
      </c>
      <c r="E58" s="13">
        <f>'Cuadro Precios'!D32</f>
        <v>0</v>
      </c>
      <c r="F58" s="14">
        <f t="shared" si="3"/>
        <v>0</v>
      </c>
    </row>
    <row r="59" spans="1:6" s="52" customFormat="1" ht="14.15" customHeight="1" x14ac:dyDescent="0.25">
      <c r="A59" s="19"/>
      <c r="B59" s="2"/>
      <c r="C59" s="43" t="str">
        <f>"TOTAL " &amp; A51  &amp; C51</f>
        <v>TOTAL 1.6          PLCS QGD MONTCADA</v>
      </c>
      <c r="D59" s="16"/>
      <c r="E59" s="10"/>
      <c r="F59" s="11">
        <f>SUM(F52:F58)</f>
        <v>0</v>
      </c>
    </row>
    <row r="60" spans="1:6" s="22" customFormat="1" ht="10.3" x14ac:dyDescent="0.3">
      <c r="A60" s="21"/>
      <c r="C60" s="23"/>
    </row>
    <row r="61" spans="1:6" s="52" customFormat="1" ht="19.95" customHeight="1" x14ac:dyDescent="0.25">
      <c r="A61" s="24" t="s">
        <v>57</v>
      </c>
      <c r="B61" s="8" t="s">
        <v>2</v>
      </c>
      <c r="C61" s="31" t="s">
        <v>122</v>
      </c>
      <c r="D61" s="9"/>
      <c r="E61" s="10"/>
      <c r="F61" s="11"/>
    </row>
    <row r="62" spans="1:6" s="15" customFormat="1" ht="18.649999999999999" customHeight="1" x14ac:dyDescent="0.3">
      <c r="A62" s="82" t="s">
        <v>24</v>
      </c>
      <c r="B62" s="12" t="s">
        <v>4</v>
      </c>
      <c r="C62" s="83" t="s">
        <v>25</v>
      </c>
      <c r="D62" s="13">
        <v>1</v>
      </c>
      <c r="E62" s="13">
        <f>'Cuadro Precios'!D25</f>
        <v>0</v>
      </c>
      <c r="F62" s="14">
        <f t="shared" ref="F62:F68" si="4">ROUND(D62*E62,2)</f>
        <v>0</v>
      </c>
    </row>
    <row r="63" spans="1:6" s="15" customFormat="1" ht="18.649999999999999" customHeight="1" x14ac:dyDescent="0.3">
      <c r="A63" s="82" t="s">
        <v>26</v>
      </c>
      <c r="B63" s="12" t="s">
        <v>4</v>
      </c>
      <c r="C63" s="83" t="s">
        <v>27</v>
      </c>
      <c r="D63" s="13">
        <v>1</v>
      </c>
      <c r="E63" s="13">
        <f>'Cuadro Precios'!D26</f>
        <v>0</v>
      </c>
      <c r="F63" s="14">
        <f t="shared" si="4"/>
        <v>0</v>
      </c>
    </row>
    <row r="64" spans="1:6" s="15" customFormat="1" ht="18.649999999999999" customHeight="1" x14ac:dyDescent="0.3">
      <c r="A64" s="82" t="s">
        <v>28</v>
      </c>
      <c r="B64" s="12" t="s">
        <v>4</v>
      </c>
      <c r="C64" s="83" t="s">
        <v>29</v>
      </c>
      <c r="D64" s="13">
        <v>2</v>
      </c>
      <c r="E64" s="13">
        <f>'Cuadro Precios'!D27</f>
        <v>0</v>
      </c>
      <c r="F64" s="14">
        <f t="shared" si="4"/>
        <v>0</v>
      </c>
    </row>
    <row r="65" spans="1:6" s="15" customFormat="1" ht="18.649999999999999" customHeight="1" x14ac:dyDescent="0.3">
      <c r="A65" s="82" t="s">
        <v>32</v>
      </c>
      <c r="B65" s="12" t="s">
        <v>4</v>
      </c>
      <c r="C65" s="83" t="s">
        <v>33</v>
      </c>
      <c r="D65" s="13">
        <v>3</v>
      </c>
      <c r="E65" s="13">
        <f>'Cuadro Precios'!D29</f>
        <v>0</v>
      </c>
      <c r="F65" s="14">
        <f t="shared" si="4"/>
        <v>0</v>
      </c>
    </row>
    <row r="66" spans="1:6" s="15" customFormat="1" ht="18.649999999999999" customHeight="1" x14ac:dyDescent="0.3">
      <c r="A66" s="82" t="s">
        <v>34</v>
      </c>
      <c r="B66" s="12" t="s">
        <v>4</v>
      </c>
      <c r="C66" s="83" t="s">
        <v>35</v>
      </c>
      <c r="D66" s="13">
        <v>2</v>
      </c>
      <c r="E66" s="13">
        <f>'Cuadro Precios'!D30</f>
        <v>0</v>
      </c>
      <c r="F66" s="14">
        <f t="shared" si="4"/>
        <v>0</v>
      </c>
    </row>
    <row r="67" spans="1:6" s="15" customFormat="1" ht="18.649999999999999" customHeight="1" x14ac:dyDescent="0.3">
      <c r="A67" s="82" t="s">
        <v>38</v>
      </c>
      <c r="B67" s="12" t="s">
        <v>4</v>
      </c>
      <c r="C67" s="83" t="s">
        <v>39</v>
      </c>
      <c r="D67" s="13">
        <v>2</v>
      </c>
      <c r="E67" s="13">
        <f>'Cuadro Precios'!D32</f>
        <v>0</v>
      </c>
      <c r="F67" s="14">
        <f t="shared" si="4"/>
        <v>0</v>
      </c>
    </row>
    <row r="68" spans="1:6" s="15" customFormat="1" ht="18.649999999999999" customHeight="1" x14ac:dyDescent="0.3">
      <c r="A68" s="82" t="s">
        <v>40</v>
      </c>
      <c r="B68" s="12" t="s">
        <v>4</v>
      </c>
      <c r="C68" s="83" t="s">
        <v>41</v>
      </c>
      <c r="D68" s="13">
        <v>1</v>
      </c>
      <c r="E68" s="13">
        <f>'Cuadro Precios'!D33</f>
        <v>0</v>
      </c>
      <c r="F68" s="14">
        <f t="shared" si="4"/>
        <v>0</v>
      </c>
    </row>
    <row r="69" spans="1:6" s="15" customFormat="1" ht="18.649999999999999" customHeight="1" x14ac:dyDescent="0.3">
      <c r="A69" s="82" t="s">
        <v>44</v>
      </c>
      <c r="B69" s="12" t="s">
        <v>4</v>
      </c>
      <c r="C69" s="83" t="s">
        <v>45</v>
      </c>
      <c r="D69" s="13">
        <v>1</v>
      </c>
      <c r="E69" s="13">
        <f>'Cuadro Precios'!D35</f>
        <v>0</v>
      </c>
      <c r="F69" s="14">
        <f>ROUND(D69*E69,2)</f>
        <v>0</v>
      </c>
    </row>
    <row r="70" spans="1:6" s="52" customFormat="1" ht="14.15" customHeight="1" x14ac:dyDescent="0.25">
      <c r="A70" s="19"/>
      <c r="B70" s="2"/>
      <c r="C70" s="43" t="str">
        <f>"TOTAL " &amp; A61  &amp; C61</f>
        <v>TOTAL 1.7          PLCS PRETRATAMIENTO SANT FELIU</v>
      </c>
      <c r="D70" s="16"/>
      <c r="E70" s="10"/>
      <c r="F70" s="11">
        <f>SUM(F62:F69)</f>
        <v>0</v>
      </c>
    </row>
    <row r="71" spans="1:6" s="22" customFormat="1" ht="10.3" x14ac:dyDescent="0.3">
      <c r="A71" s="21"/>
      <c r="C71" s="23"/>
    </row>
    <row r="72" spans="1:6" s="52" customFormat="1" ht="19.95" customHeight="1" x14ac:dyDescent="0.25">
      <c r="A72" s="24" t="s">
        <v>65</v>
      </c>
      <c r="B72" s="8" t="s">
        <v>2</v>
      </c>
      <c r="C72" s="31" t="s">
        <v>123</v>
      </c>
      <c r="D72" s="9"/>
      <c r="E72" s="10"/>
      <c r="F72" s="11"/>
    </row>
    <row r="73" spans="1:6" s="15" customFormat="1" ht="17.5" customHeight="1" x14ac:dyDescent="0.3">
      <c r="A73" s="82" t="s">
        <v>52</v>
      </c>
      <c r="B73" s="12" t="s">
        <v>4</v>
      </c>
      <c r="C73" s="83" t="s">
        <v>53</v>
      </c>
      <c r="D73" s="13">
        <f>2+3+3</f>
        <v>8</v>
      </c>
      <c r="E73" s="13">
        <f>'Cuadro Precios'!D42</f>
        <v>0</v>
      </c>
      <c r="F73" s="14">
        <f>ROUND(D73*E73,2)</f>
        <v>0</v>
      </c>
    </row>
    <row r="74" spans="1:6" s="52" customFormat="1" ht="14.15" customHeight="1" x14ac:dyDescent="0.25">
      <c r="A74" s="19"/>
      <c r="B74" s="2"/>
      <c r="C74" s="43" t="str">
        <f>"TOTAL " &amp; A72  &amp; C72</f>
        <v>TOTAL 1.8          SISTEMA ALIMENTACIÓN 24VCC GAVÁ</v>
      </c>
      <c r="D74" s="16"/>
      <c r="E74" s="10"/>
      <c r="F74" s="11">
        <f>SUM(F73:F73)</f>
        <v>0</v>
      </c>
    </row>
    <row r="75" spans="1:6" s="22" customFormat="1" ht="10.3" x14ac:dyDescent="0.3">
      <c r="A75" s="21"/>
      <c r="C75" s="23"/>
    </row>
    <row r="76" spans="1:6" s="52" customFormat="1" ht="19.95" customHeight="1" x14ac:dyDescent="0.25">
      <c r="A76" s="24" t="s">
        <v>73</v>
      </c>
      <c r="B76" s="8" t="s">
        <v>2</v>
      </c>
      <c r="C76" s="31" t="s">
        <v>124</v>
      </c>
      <c r="D76" s="9"/>
      <c r="E76" s="10"/>
      <c r="F76" s="11"/>
    </row>
    <row r="77" spans="1:6" s="15" customFormat="1" ht="17.5" customHeight="1" x14ac:dyDescent="0.3">
      <c r="A77" s="82" t="s">
        <v>47</v>
      </c>
      <c r="B77" s="12" t="s">
        <v>4</v>
      </c>
      <c r="C77" s="45" t="s">
        <v>140</v>
      </c>
      <c r="D77" s="13">
        <v>2</v>
      </c>
      <c r="E77" s="13">
        <f>'Cuadro Precios'!D38</f>
        <v>0</v>
      </c>
      <c r="F77" s="14">
        <f>ROUND(D77*E77,2)</f>
        <v>0</v>
      </c>
    </row>
    <row r="78" spans="1:6" s="15" customFormat="1" ht="17.5" customHeight="1" x14ac:dyDescent="0.3">
      <c r="A78" s="82" t="s">
        <v>49</v>
      </c>
      <c r="B78" s="12" t="s">
        <v>4</v>
      </c>
      <c r="C78" s="83" t="s">
        <v>141</v>
      </c>
      <c r="D78" s="13">
        <v>1</v>
      </c>
      <c r="E78" s="13">
        <f>'Cuadro Precios'!D39</f>
        <v>0</v>
      </c>
      <c r="F78" s="14">
        <f>ROUND(D78*E78,2)</f>
        <v>0</v>
      </c>
    </row>
    <row r="79" spans="1:6" s="15" customFormat="1" ht="17.5" customHeight="1" x14ac:dyDescent="0.3">
      <c r="A79" s="82" t="s">
        <v>50</v>
      </c>
      <c r="B79" s="12" t="s">
        <v>4</v>
      </c>
      <c r="C79" s="45" t="s">
        <v>142</v>
      </c>
      <c r="D79" s="13">
        <v>1</v>
      </c>
      <c r="E79" s="13">
        <f>'Cuadro Precios'!D40</f>
        <v>0</v>
      </c>
      <c r="F79" s="14">
        <f>ROUND(D79*E79,2)</f>
        <v>0</v>
      </c>
    </row>
    <row r="80" spans="1:6" s="15" customFormat="1" ht="17.5" customHeight="1" x14ac:dyDescent="0.3">
      <c r="A80" s="82" t="s">
        <v>51</v>
      </c>
      <c r="B80" s="12" t="s">
        <v>4</v>
      </c>
      <c r="C80" s="83" t="s">
        <v>143</v>
      </c>
      <c r="D80" s="13">
        <v>1</v>
      </c>
      <c r="E80" s="13">
        <f>'Cuadro Precios'!D41</f>
        <v>0</v>
      </c>
      <c r="F80" s="14">
        <f>ROUND(D80*E80,2)</f>
        <v>0</v>
      </c>
    </row>
    <row r="81" spans="1:6" s="15" customFormat="1" ht="30" customHeight="1" x14ac:dyDescent="0.3">
      <c r="A81" s="82" t="s">
        <v>52</v>
      </c>
      <c r="B81" s="12" t="s">
        <v>4</v>
      </c>
      <c r="C81" s="83" t="s">
        <v>144</v>
      </c>
      <c r="D81" s="13">
        <f>4+1+2+1+1+1+1+2+1+1+1</f>
        <v>16</v>
      </c>
      <c r="E81" s="13">
        <f>'Cuadro Precios'!D42</f>
        <v>0</v>
      </c>
      <c r="F81" s="14">
        <f>ROUND(D81*E81,2)</f>
        <v>0</v>
      </c>
    </row>
    <row r="82" spans="1:6" s="52" customFormat="1" ht="14.15" customHeight="1" x14ac:dyDescent="0.25">
      <c r="A82" s="19"/>
      <c r="B82" s="2"/>
      <c r="C82" s="43" t="str">
        <f>"TOTAL " &amp; A76  &amp; C76</f>
        <v>TOTAL 1.9          SISTEMA ALIMENTACIÓN 24VCC CCM PRETRATAMIENTO MONTCADA</v>
      </c>
      <c r="D82" s="16"/>
      <c r="E82" s="10"/>
      <c r="F82" s="11">
        <f>SUM(F77:F81)</f>
        <v>0</v>
      </c>
    </row>
    <row r="83" spans="1:6" s="22" customFormat="1" ht="10.3" x14ac:dyDescent="0.3">
      <c r="A83" s="21"/>
      <c r="C83" s="23"/>
    </row>
    <row r="84" spans="1:6" s="52" customFormat="1" ht="19.95" customHeight="1" x14ac:dyDescent="0.25">
      <c r="A84" s="24" t="s">
        <v>82</v>
      </c>
      <c r="B84" s="8" t="s">
        <v>2</v>
      </c>
      <c r="C84" s="31" t="s">
        <v>100</v>
      </c>
      <c r="D84" s="9"/>
      <c r="E84" s="10"/>
      <c r="F84" s="11"/>
    </row>
    <row r="85" spans="1:6" s="15" customFormat="1" ht="30" customHeight="1" x14ac:dyDescent="0.3">
      <c r="A85" s="82" t="s">
        <v>52</v>
      </c>
      <c r="B85" s="12" t="s">
        <v>4</v>
      </c>
      <c r="C85" s="83" t="s">
        <v>144</v>
      </c>
      <c r="D85" s="13">
        <v>2</v>
      </c>
      <c r="E85" s="13">
        <f>'Cuadro Precios'!D42</f>
        <v>0</v>
      </c>
      <c r="F85" s="14">
        <f>ROUND(D85*E85,2)</f>
        <v>0</v>
      </c>
    </row>
    <row r="86" spans="1:6" s="52" customFormat="1" ht="14.15" customHeight="1" x14ac:dyDescent="0.25">
      <c r="A86" s="19"/>
      <c r="B86" s="2"/>
      <c r="C86" s="43" t="str">
        <f>"TOTAL " &amp; A84  &amp; C84</f>
        <v>TOTAL 1.10          SISTEMA ALIMENTACIÓN 24VCC QGD MONTCADA</v>
      </c>
      <c r="D86" s="16"/>
      <c r="E86" s="10"/>
      <c r="F86" s="11">
        <f>SUM(F85:F85)</f>
        <v>0</v>
      </c>
    </row>
    <row r="87" spans="1:6" s="22" customFormat="1" ht="10.3" x14ac:dyDescent="0.3">
      <c r="A87" s="21"/>
      <c r="C87" s="23"/>
    </row>
    <row r="88" spans="1:6" s="52" customFormat="1" ht="19.95" customHeight="1" x14ac:dyDescent="0.25">
      <c r="A88" s="24" t="s">
        <v>101</v>
      </c>
      <c r="B88" s="8" t="s">
        <v>2</v>
      </c>
      <c r="C88" s="31" t="s">
        <v>102</v>
      </c>
      <c r="D88" s="9"/>
      <c r="E88" s="10"/>
      <c r="F88" s="11"/>
    </row>
    <row r="89" spans="1:6" s="15" customFormat="1" ht="30" customHeight="1" x14ac:dyDescent="0.3">
      <c r="A89" s="82" t="s">
        <v>52</v>
      </c>
      <c r="B89" s="12" t="s">
        <v>4</v>
      </c>
      <c r="C89" s="83" t="s">
        <v>144</v>
      </c>
      <c r="D89" s="13">
        <f>2+1+2+1+1+1+2+1</f>
        <v>11</v>
      </c>
      <c r="E89" s="13">
        <f>'Cuadro Precios'!D42</f>
        <v>0</v>
      </c>
      <c r="F89" s="14">
        <f>ROUND(D89*E89,2)</f>
        <v>0</v>
      </c>
    </row>
    <row r="90" spans="1:6" s="52" customFormat="1" ht="14.15" customHeight="1" x14ac:dyDescent="0.25">
      <c r="A90" s="19"/>
      <c r="B90" s="2"/>
      <c r="C90" s="43" t="str">
        <f>"TOTAL " &amp; A88  &amp; C88</f>
        <v>TOTAL 1.11          SISTEMA ALIMENTACIÓN 24VCC SANT FELIU</v>
      </c>
      <c r="D90" s="16"/>
      <c r="E90" s="10"/>
      <c r="F90" s="11">
        <f>SUM(F89:F89)</f>
        <v>0</v>
      </c>
    </row>
    <row r="91" spans="1:6" s="22" customFormat="1" ht="10.3" x14ac:dyDescent="0.3">
      <c r="A91" s="21"/>
      <c r="C91" s="23"/>
    </row>
    <row r="92" spans="1:6" s="52" customFormat="1" ht="19.95" customHeight="1" x14ac:dyDescent="0.25">
      <c r="A92" s="24" t="s">
        <v>103</v>
      </c>
      <c r="B92" s="8" t="s">
        <v>2</v>
      </c>
      <c r="C92" s="31" t="s">
        <v>181</v>
      </c>
      <c r="D92" s="9"/>
      <c r="E92" s="10"/>
      <c r="F92" s="11"/>
    </row>
    <row r="93" spans="1:6" s="15" customFormat="1" ht="17.5" customHeight="1" x14ac:dyDescent="0.3">
      <c r="A93" s="82" t="s">
        <v>55</v>
      </c>
      <c r="B93" s="12" t="s">
        <v>4</v>
      </c>
      <c r="C93" s="45" t="s">
        <v>145</v>
      </c>
      <c r="D93" s="13">
        <v>1</v>
      </c>
      <c r="E93" s="13">
        <f>'Cuadro Precios'!D45</f>
        <v>0</v>
      </c>
      <c r="F93" s="14">
        <f>ROUND(D93*E93,2)</f>
        <v>0</v>
      </c>
    </row>
    <row r="94" spans="1:6" s="15" customFormat="1" ht="17.5" customHeight="1" x14ac:dyDescent="0.3">
      <c r="A94" s="82" t="s">
        <v>56</v>
      </c>
      <c r="B94" s="12" t="s">
        <v>4</v>
      </c>
      <c r="C94" s="83" t="s">
        <v>146</v>
      </c>
      <c r="D94" s="13">
        <v>1</v>
      </c>
      <c r="E94" s="13">
        <f>'Cuadro Precios'!D46</f>
        <v>0</v>
      </c>
      <c r="F94" s="14">
        <f>ROUND(D94*E94,2)</f>
        <v>0</v>
      </c>
    </row>
    <row r="95" spans="1:6" s="52" customFormat="1" ht="14.15" customHeight="1" x14ac:dyDescent="0.25">
      <c r="A95" s="19"/>
      <c r="B95" s="2"/>
      <c r="C95" s="43" t="str">
        <f>"TOTAL " &amp; A92  &amp; C92</f>
        <v>TOTAL 1.12          SISTEMA ALIMENTACIÓN 220VAC EDAR MONTCADA</v>
      </c>
      <c r="D95" s="16"/>
      <c r="E95" s="10"/>
      <c r="F95" s="11">
        <f>SUM(F93:F94)</f>
        <v>0</v>
      </c>
    </row>
    <row r="96" spans="1:6" s="22" customFormat="1" ht="10.3" x14ac:dyDescent="0.3">
      <c r="A96" s="21"/>
      <c r="C96" s="23"/>
    </row>
    <row r="97" spans="1:6" s="52" customFormat="1" ht="19.95" customHeight="1" x14ac:dyDescent="0.25">
      <c r="A97" s="24" t="s">
        <v>104</v>
      </c>
      <c r="B97" s="8" t="s">
        <v>2</v>
      </c>
      <c r="C97" s="31" t="s">
        <v>125</v>
      </c>
      <c r="D97" s="9"/>
      <c r="E97" s="10"/>
      <c r="F97" s="11"/>
    </row>
    <row r="98" spans="1:6" s="15" customFormat="1" ht="30" customHeight="1" x14ac:dyDescent="0.3">
      <c r="A98" s="82" t="s">
        <v>58</v>
      </c>
      <c r="B98" s="12" t="s">
        <v>4</v>
      </c>
      <c r="C98" s="83" t="s">
        <v>147</v>
      </c>
      <c r="D98" s="13">
        <v>4</v>
      </c>
      <c r="E98" s="13">
        <f>'Cuadro Precios'!D49</f>
        <v>0</v>
      </c>
      <c r="F98" s="14">
        <f>ROUND(D98*E98,2)</f>
        <v>0</v>
      </c>
    </row>
    <row r="99" spans="1:6" s="15" customFormat="1" ht="17.5" customHeight="1" x14ac:dyDescent="0.3">
      <c r="A99" s="82" t="s">
        <v>59</v>
      </c>
      <c r="B99" s="12" t="s">
        <v>60</v>
      </c>
      <c r="C99" s="45" t="s">
        <v>148</v>
      </c>
      <c r="D99" s="13">
        <f>100+70+40+40</f>
        <v>250</v>
      </c>
      <c r="E99" s="13">
        <f>'Cuadro Precios'!D50</f>
        <v>0</v>
      </c>
      <c r="F99" s="14">
        <f>ROUND(D99*E99,2)</f>
        <v>0</v>
      </c>
    </row>
    <row r="100" spans="1:6" s="15" customFormat="1" ht="17.5" customHeight="1" x14ac:dyDescent="0.3">
      <c r="A100" s="82" t="s">
        <v>61</v>
      </c>
      <c r="B100" s="12" t="s">
        <v>4</v>
      </c>
      <c r="C100" s="45" t="s">
        <v>149</v>
      </c>
      <c r="D100" s="13">
        <f>D98</f>
        <v>4</v>
      </c>
      <c r="E100" s="13">
        <f>'Cuadro Precios'!D51</f>
        <v>0</v>
      </c>
      <c r="F100" s="14">
        <f>ROUND(D100*E100,2)</f>
        <v>0</v>
      </c>
    </row>
    <row r="101" spans="1:6" s="15" customFormat="1" ht="17.5" customHeight="1" x14ac:dyDescent="0.3">
      <c r="A101" s="82" t="s">
        <v>62</v>
      </c>
      <c r="B101" s="12" t="s">
        <v>4</v>
      </c>
      <c r="C101" s="83" t="s">
        <v>150</v>
      </c>
      <c r="D101" s="13">
        <v>1</v>
      </c>
      <c r="E101" s="13">
        <f>'Cuadro Precios'!D52</f>
        <v>0</v>
      </c>
      <c r="F101" s="14">
        <f>ROUND(D101*E101,2)</f>
        <v>0</v>
      </c>
    </row>
    <row r="102" spans="1:6" s="52" customFormat="1" ht="14.15" customHeight="1" x14ac:dyDescent="0.25">
      <c r="A102" s="19"/>
      <c r="B102" s="2"/>
      <c r="C102" s="43" t="str">
        <f>"TOTAL " &amp; A97  &amp; C97</f>
        <v>TOTAL 1.13          SENSORES NIVEL GAVÀ</v>
      </c>
      <c r="D102" s="16"/>
      <c r="E102" s="10"/>
      <c r="F102" s="11">
        <f>SUM(F98:F101)</f>
        <v>0</v>
      </c>
    </row>
    <row r="103" spans="1:6" s="22" customFormat="1" ht="10.3" x14ac:dyDescent="0.3">
      <c r="A103" s="21"/>
      <c r="C103" s="23"/>
    </row>
    <row r="104" spans="1:6" s="52" customFormat="1" ht="19.95" customHeight="1" x14ac:dyDescent="0.25">
      <c r="A104" s="24" t="s">
        <v>105</v>
      </c>
      <c r="B104" s="8" t="s">
        <v>2</v>
      </c>
      <c r="C104" s="31" t="s">
        <v>126</v>
      </c>
      <c r="D104" s="9"/>
      <c r="E104" s="10"/>
      <c r="F104" s="11"/>
    </row>
    <row r="105" spans="1:6" s="15" customFormat="1" ht="30" customHeight="1" x14ac:dyDescent="0.3">
      <c r="A105" s="82" t="s">
        <v>58</v>
      </c>
      <c r="B105" s="12" t="s">
        <v>4</v>
      </c>
      <c r="C105" s="83" t="s">
        <v>147</v>
      </c>
      <c r="D105" s="13">
        <v>3</v>
      </c>
      <c r="E105" s="13">
        <f>'Cuadro Precios'!D49</f>
        <v>0</v>
      </c>
      <c r="F105" s="14">
        <f>ROUND(D105*E105,2)</f>
        <v>0</v>
      </c>
    </row>
    <row r="106" spans="1:6" s="15" customFormat="1" ht="17.5" customHeight="1" x14ac:dyDescent="0.3">
      <c r="A106" s="82" t="s">
        <v>59</v>
      </c>
      <c r="B106" s="12" t="s">
        <v>60</v>
      </c>
      <c r="C106" s="45" t="s">
        <v>148</v>
      </c>
      <c r="D106" s="13">
        <f>70+50+20</f>
        <v>140</v>
      </c>
      <c r="E106" s="13">
        <f>'Cuadro Precios'!D50</f>
        <v>0</v>
      </c>
      <c r="F106" s="14">
        <f>ROUND(D106*E106,2)</f>
        <v>0</v>
      </c>
    </row>
    <row r="107" spans="1:6" s="15" customFormat="1" ht="17.5" customHeight="1" x14ac:dyDescent="0.3">
      <c r="A107" s="82" t="s">
        <v>61</v>
      </c>
      <c r="B107" s="12" t="s">
        <v>4</v>
      </c>
      <c r="C107" s="45" t="s">
        <v>149</v>
      </c>
      <c r="D107" s="13">
        <f>D105</f>
        <v>3</v>
      </c>
      <c r="E107" s="13">
        <f>'Cuadro Precios'!D51</f>
        <v>0</v>
      </c>
      <c r="F107" s="14">
        <f>ROUND(D107*E107,2)</f>
        <v>0</v>
      </c>
    </row>
    <row r="108" spans="1:6" s="15" customFormat="1" ht="17.5" customHeight="1" x14ac:dyDescent="0.3">
      <c r="A108" s="82" t="s">
        <v>63</v>
      </c>
      <c r="B108" s="12" t="s">
        <v>4</v>
      </c>
      <c r="C108" s="83" t="s">
        <v>151</v>
      </c>
      <c r="D108" s="13">
        <v>1</v>
      </c>
      <c r="E108" s="13">
        <f>'Cuadro Precios'!D53</f>
        <v>0</v>
      </c>
      <c r="F108" s="14">
        <f>ROUND(D108*E108,2)</f>
        <v>0</v>
      </c>
    </row>
    <row r="109" spans="1:6" s="52" customFormat="1" ht="14.15" customHeight="1" x14ac:dyDescent="0.25">
      <c r="A109" s="19"/>
      <c r="B109" s="2"/>
      <c r="C109" s="43" t="str">
        <f>"TOTAL " &amp; A104  &amp; C104</f>
        <v>TOTAL 1.14          SENSORES NIVEL MONTCADA</v>
      </c>
      <c r="D109" s="16"/>
      <c r="E109" s="10"/>
      <c r="F109" s="11">
        <f>SUM(F105:F108)</f>
        <v>0</v>
      </c>
    </row>
    <row r="110" spans="1:6" s="22" customFormat="1" ht="10.3" x14ac:dyDescent="0.3">
      <c r="A110" s="21"/>
      <c r="C110" s="23"/>
    </row>
    <row r="111" spans="1:6" s="52" customFormat="1" ht="19.95" customHeight="1" x14ac:dyDescent="0.25">
      <c r="A111" s="24" t="s">
        <v>106</v>
      </c>
      <c r="B111" s="8" t="s">
        <v>2</v>
      </c>
      <c r="C111" s="31" t="s">
        <v>182</v>
      </c>
      <c r="D111" s="9"/>
      <c r="E111" s="10"/>
      <c r="F111" s="11"/>
    </row>
    <row r="112" spans="1:6" s="15" customFormat="1" ht="30" customHeight="1" x14ac:dyDescent="0.3">
      <c r="A112" s="82" t="s">
        <v>58</v>
      </c>
      <c r="B112" s="12" t="s">
        <v>4</v>
      </c>
      <c r="C112" s="83" t="s">
        <v>147</v>
      </c>
      <c r="D112" s="13">
        <v>4</v>
      </c>
      <c r="E112" s="13">
        <f>'Cuadro Precios'!D49</f>
        <v>0</v>
      </c>
      <c r="F112" s="14">
        <f>ROUND(D112*E112,2)</f>
        <v>0</v>
      </c>
    </row>
    <row r="113" spans="1:6" s="15" customFormat="1" ht="17.5" customHeight="1" x14ac:dyDescent="0.3">
      <c r="A113" s="82" t="s">
        <v>59</v>
      </c>
      <c r="B113" s="12" t="s">
        <v>60</v>
      </c>
      <c r="C113" s="45" t="s">
        <v>148</v>
      </c>
      <c r="D113" s="13">
        <f>100+35+20+30</f>
        <v>185</v>
      </c>
      <c r="E113" s="13">
        <f>'Cuadro Precios'!D50</f>
        <v>0</v>
      </c>
      <c r="F113" s="14">
        <f>ROUND(D113*E113,2)</f>
        <v>0</v>
      </c>
    </row>
    <row r="114" spans="1:6" s="15" customFormat="1" ht="17.5" customHeight="1" x14ac:dyDescent="0.3">
      <c r="A114" s="82" t="s">
        <v>61</v>
      </c>
      <c r="B114" s="12" t="s">
        <v>4</v>
      </c>
      <c r="C114" s="45" t="s">
        <v>149</v>
      </c>
      <c r="D114" s="13">
        <f>D112</f>
        <v>4</v>
      </c>
      <c r="E114" s="13">
        <f>'Cuadro Precios'!D51</f>
        <v>0</v>
      </c>
      <c r="F114" s="14">
        <f>ROUND(D114*E114,2)</f>
        <v>0</v>
      </c>
    </row>
    <row r="115" spans="1:6" s="15" customFormat="1" ht="17.5" customHeight="1" x14ac:dyDescent="0.3">
      <c r="A115" s="82" t="s">
        <v>64</v>
      </c>
      <c r="B115" s="12" t="s">
        <v>4</v>
      </c>
      <c r="C115" s="83" t="s">
        <v>152</v>
      </c>
      <c r="D115" s="13">
        <v>1</v>
      </c>
      <c r="E115" s="13">
        <f>'Cuadro Precios'!D54</f>
        <v>0</v>
      </c>
      <c r="F115" s="14">
        <f>ROUND(D115*E115,2)</f>
        <v>0</v>
      </c>
    </row>
    <row r="116" spans="1:6" s="52" customFormat="1" ht="14.15" customHeight="1" x14ac:dyDescent="0.25">
      <c r="A116" s="19"/>
      <c r="B116" s="2"/>
      <c r="C116" s="43" t="str">
        <f>"TOTAL " &amp; A111  &amp; C111</f>
        <v>TOTAL 1.15          SENSORES NIVEL SANT FELIU</v>
      </c>
      <c r="D116" s="16"/>
      <c r="E116" s="10"/>
      <c r="F116" s="11">
        <f>SUM(F112:F115)</f>
        <v>0</v>
      </c>
    </row>
    <row r="117" spans="1:6" s="22" customFormat="1" ht="10.3" x14ac:dyDescent="0.3">
      <c r="A117" s="21"/>
      <c r="C117" s="23"/>
    </row>
    <row r="118" spans="1:6" s="52" customFormat="1" ht="19.95" customHeight="1" x14ac:dyDescent="0.25">
      <c r="A118" s="24" t="s">
        <v>107</v>
      </c>
      <c r="B118" s="8" t="s">
        <v>2</v>
      </c>
      <c r="C118" s="31" t="s">
        <v>127</v>
      </c>
      <c r="D118" s="9"/>
      <c r="E118" s="10"/>
      <c r="F118" s="11"/>
    </row>
    <row r="119" spans="1:6" s="15" customFormat="1" ht="30" customHeight="1" x14ac:dyDescent="0.3">
      <c r="A119" s="82" t="s">
        <v>68</v>
      </c>
      <c r="B119" s="12" t="s">
        <v>4</v>
      </c>
      <c r="C119" s="83" t="s">
        <v>155</v>
      </c>
      <c r="D119" s="13">
        <v>1</v>
      </c>
      <c r="E119" s="13">
        <f>'Cuadro Precios'!D59</f>
        <v>0</v>
      </c>
      <c r="F119" s="14">
        <f>ROUND(D119*E119,2)</f>
        <v>0</v>
      </c>
    </row>
    <row r="120" spans="1:6" s="15" customFormat="1" ht="17.5" customHeight="1" x14ac:dyDescent="0.3">
      <c r="A120" s="82" t="s">
        <v>71</v>
      </c>
      <c r="B120" s="12" t="s">
        <v>4</v>
      </c>
      <c r="C120" s="83" t="s">
        <v>158</v>
      </c>
      <c r="D120" s="13">
        <v>4</v>
      </c>
      <c r="E120" s="13">
        <f>'Cuadro Precios'!D62</f>
        <v>0</v>
      </c>
      <c r="F120" s="14">
        <f>ROUND(D120*E120,2)</f>
        <v>0</v>
      </c>
    </row>
    <row r="121" spans="1:6" s="15" customFormat="1" ht="17.5" customHeight="1" x14ac:dyDescent="0.3">
      <c r="A121" s="82" t="s">
        <v>72</v>
      </c>
      <c r="B121" s="12" t="s">
        <v>4</v>
      </c>
      <c r="C121" s="83" t="s">
        <v>159</v>
      </c>
      <c r="D121" s="13">
        <v>1</v>
      </c>
      <c r="E121" s="13">
        <f>'Cuadro Precios'!D63</f>
        <v>0</v>
      </c>
      <c r="F121" s="14">
        <f>ROUND(D121*E121,2)</f>
        <v>0</v>
      </c>
    </row>
    <row r="122" spans="1:6" s="52" customFormat="1" ht="14.15" customHeight="1" x14ac:dyDescent="0.25">
      <c r="A122" s="19"/>
      <c r="B122" s="2"/>
      <c r="C122" s="43" t="str">
        <f>"TOTAL " &amp; A118  &amp; C118</f>
        <v>TOTAL 1.16          RED ETHERNET CCM PRETRATAMIENTO GAVÀ</v>
      </c>
      <c r="D122" s="16"/>
      <c r="E122" s="10"/>
      <c r="F122" s="11">
        <f>SUM(F119:F121)</f>
        <v>0</v>
      </c>
    </row>
    <row r="123" spans="1:6" s="22" customFormat="1" ht="10.3" x14ac:dyDescent="0.3">
      <c r="A123" s="21"/>
      <c r="C123" s="23"/>
    </row>
    <row r="124" spans="1:6" s="52" customFormat="1" ht="19.95" customHeight="1" x14ac:dyDescent="0.25">
      <c r="A124" s="24" t="s">
        <v>108</v>
      </c>
      <c r="B124" s="8" t="s">
        <v>2</v>
      </c>
      <c r="C124" s="31" t="s">
        <v>128</v>
      </c>
      <c r="D124" s="9"/>
      <c r="E124" s="10"/>
      <c r="F124" s="11"/>
    </row>
    <row r="125" spans="1:6" s="15" customFormat="1" ht="30" customHeight="1" x14ac:dyDescent="0.3">
      <c r="A125" s="82" t="s">
        <v>66</v>
      </c>
      <c r="B125" s="12" t="s">
        <v>4</v>
      </c>
      <c r="C125" s="83" t="s">
        <v>153</v>
      </c>
      <c r="D125" s="13">
        <f>1+2</f>
        <v>3</v>
      </c>
      <c r="E125" s="13">
        <f>'Cuadro Precios'!D57</f>
        <v>0</v>
      </c>
      <c r="F125" s="14">
        <f t="shared" ref="F125:F130" si="5">ROUND(D125*E125,2)</f>
        <v>0</v>
      </c>
    </row>
    <row r="126" spans="1:6" s="15" customFormat="1" ht="17.5" customHeight="1" x14ac:dyDescent="0.3">
      <c r="A126" s="82" t="s">
        <v>67</v>
      </c>
      <c r="B126" s="12" t="s">
        <v>4</v>
      </c>
      <c r="C126" s="83" t="s">
        <v>154</v>
      </c>
      <c r="D126" s="13">
        <v>2</v>
      </c>
      <c r="E126" s="13">
        <f>'Cuadro Precios'!D58</f>
        <v>0</v>
      </c>
      <c r="F126" s="14">
        <f t="shared" si="5"/>
        <v>0</v>
      </c>
    </row>
    <row r="127" spans="1:6" s="15" customFormat="1" ht="17.5" customHeight="1" x14ac:dyDescent="0.3">
      <c r="A127" s="82" t="s">
        <v>69</v>
      </c>
      <c r="B127" s="12" t="s">
        <v>4</v>
      </c>
      <c r="C127" s="45" t="s">
        <v>156</v>
      </c>
      <c r="D127" s="13">
        <v>9</v>
      </c>
      <c r="E127" s="13">
        <f>'Cuadro Precios'!D60</f>
        <v>0</v>
      </c>
      <c r="F127" s="14">
        <f t="shared" si="5"/>
        <v>0</v>
      </c>
    </row>
    <row r="128" spans="1:6" s="15" customFormat="1" ht="17.5" customHeight="1" x14ac:dyDescent="0.3">
      <c r="A128" s="82" t="s">
        <v>70</v>
      </c>
      <c r="B128" s="12" t="s">
        <v>4</v>
      </c>
      <c r="C128" s="45" t="s">
        <v>157</v>
      </c>
      <c r="D128" s="13">
        <v>1</v>
      </c>
      <c r="E128" s="13">
        <f>'Cuadro Precios'!D61</f>
        <v>0</v>
      </c>
      <c r="F128" s="14">
        <f t="shared" si="5"/>
        <v>0</v>
      </c>
    </row>
    <row r="129" spans="1:6" s="15" customFormat="1" ht="17.5" customHeight="1" x14ac:dyDescent="0.3">
      <c r="A129" s="82" t="s">
        <v>71</v>
      </c>
      <c r="B129" s="12" t="s">
        <v>4</v>
      </c>
      <c r="C129" s="83" t="s">
        <v>158</v>
      </c>
      <c r="D129" s="13">
        <v>28</v>
      </c>
      <c r="E129" s="13">
        <f>'Cuadro Precios'!D62</f>
        <v>0</v>
      </c>
      <c r="F129" s="14">
        <f t="shared" si="5"/>
        <v>0</v>
      </c>
    </row>
    <row r="130" spans="1:6" s="15" customFormat="1" ht="17.5" customHeight="1" x14ac:dyDescent="0.3">
      <c r="A130" s="82" t="s">
        <v>72</v>
      </c>
      <c r="B130" s="12" t="s">
        <v>4</v>
      </c>
      <c r="C130" s="83" t="s">
        <v>159</v>
      </c>
      <c r="D130" s="13">
        <v>1</v>
      </c>
      <c r="E130" s="13">
        <f>'Cuadro Precios'!D63</f>
        <v>0</v>
      </c>
      <c r="F130" s="14">
        <f t="shared" si="5"/>
        <v>0</v>
      </c>
    </row>
    <row r="131" spans="1:6" s="52" customFormat="1" ht="14.15" customHeight="1" x14ac:dyDescent="0.25">
      <c r="A131" s="19"/>
      <c r="B131" s="2"/>
      <c r="C131" s="43" t="str">
        <f>"TOTAL " &amp; A124  &amp; C124</f>
        <v>TOTAL 1.17          RED ETHERNET CCM PRETRATAMIENTO MONTCADA</v>
      </c>
      <c r="D131" s="16"/>
      <c r="E131" s="10"/>
      <c r="F131" s="11">
        <f>SUM(F125:F130)</f>
        <v>0</v>
      </c>
    </row>
    <row r="132" spans="1:6" s="22" customFormat="1" ht="10.3" x14ac:dyDescent="0.3">
      <c r="A132" s="21"/>
      <c r="C132" s="23"/>
    </row>
    <row r="133" spans="1:6" s="52" customFormat="1" ht="19.95" customHeight="1" x14ac:dyDescent="0.25">
      <c r="A133" s="24" t="s">
        <v>109</v>
      </c>
      <c r="B133" s="8" t="s">
        <v>2</v>
      </c>
      <c r="C133" s="31" t="s">
        <v>129</v>
      </c>
      <c r="D133" s="9"/>
      <c r="E133" s="10"/>
      <c r="F133" s="11"/>
    </row>
    <row r="134" spans="1:6" s="15" customFormat="1" ht="30" customHeight="1" x14ac:dyDescent="0.3">
      <c r="A134" s="82" t="s">
        <v>66</v>
      </c>
      <c r="B134" s="12" t="s">
        <v>4</v>
      </c>
      <c r="C134" s="83" t="s">
        <v>153</v>
      </c>
      <c r="D134" s="13">
        <v>1</v>
      </c>
      <c r="E134" s="13">
        <f>'Cuadro Precios'!D57</f>
        <v>0</v>
      </c>
      <c r="F134" s="14">
        <f>ROUND(D134*E134,2)</f>
        <v>0</v>
      </c>
    </row>
    <row r="135" spans="1:6" s="15" customFormat="1" ht="17.5" customHeight="1" x14ac:dyDescent="0.3">
      <c r="A135" s="82" t="s">
        <v>67</v>
      </c>
      <c r="B135" s="12" t="s">
        <v>4</v>
      </c>
      <c r="C135" s="83" t="s">
        <v>154</v>
      </c>
      <c r="D135" s="13">
        <v>2</v>
      </c>
      <c r="E135" s="13">
        <f>'Cuadro Precios'!D58</f>
        <v>0</v>
      </c>
      <c r="F135" s="14">
        <f>ROUND(D135*E135,2)</f>
        <v>0</v>
      </c>
    </row>
    <row r="136" spans="1:6" s="15" customFormat="1" ht="17.5" customHeight="1" x14ac:dyDescent="0.3">
      <c r="A136" s="82" t="s">
        <v>71</v>
      </c>
      <c r="B136" s="12" t="s">
        <v>4</v>
      </c>
      <c r="C136" s="83" t="s">
        <v>158</v>
      </c>
      <c r="D136" s="13">
        <v>4</v>
      </c>
      <c r="E136" s="13">
        <f>'Cuadro Precios'!D62</f>
        <v>0</v>
      </c>
      <c r="F136" s="14">
        <f>ROUND(D136*E136,2)</f>
        <v>0</v>
      </c>
    </row>
    <row r="137" spans="1:6" s="15" customFormat="1" ht="17.5" customHeight="1" x14ac:dyDescent="0.3">
      <c r="A137" s="82" t="s">
        <v>72</v>
      </c>
      <c r="B137" s="12" t="s">
        <v>4</v>
      </c>
      <c r="C137" s="83" t="s">
        <v>159</v>
      </c>
      <c r="D137" s="13">
        <v>1</v>
      </c>
      <c r="E137" s="13">
        <f>'Cuadro Precios'!D63</f>
        <v>0</v>
      </c>
      <c r="F137" s="14">
        <f>ROUND(D137*E137,2)</f>
        <v>0</v>
      </c>
    </row>
    <row r="138" spans="1:6" s="52" customFormat="1" ht="14.15" customHeight="1" x14ac:dyDescent="0.25">
      <c r="A138" s="19"/>
      <c r="B138" s="2"/>
      <c r="C138" s="43" t="str">
        <f>"TOTAL " &amp; A133  &amp; C133</f>
        <v>TOTAL 1.18          RED ETHERNET QGD MONTCADA</v>
      </c>
      <c r="D138" s="16"/>
      <c r="E138" s="10"/>
      <c r="F138" s="11">
        <f>SUM(F134:F137)</f>
        <v>0</v>
      </c>
    </row>
    <row r="139" spans="1:6" s="22" customFormat="1" ht="10.3" x14ac:dyDescent="0.3">
      <c r="A139" s="21"/>
      <c r="C139" s="23"/>
    </row>
    <row r="140" spans="1:6" s="52" customFormat="1" ht="19.95" customHeight="1" x14ac:dyDescent="0.25">
      <c r="A140" s="24" t="s">
        <v>110</v>
      </c>
      <c r="B140" s="8" t="s">
        <v>2</v>
      </c>
      <c r="C140" s="31" t="s">
        <v>130</v>
      </c>
      <c r="D140" s="9"/>
      <c r="E140" s="10"/>
      <c r="F140" s="11"/>
    </row>
    <row r="141" spans="1:6" s="15" customFormat="1" ht="30" customHeight="1" x14ac:dyDescent="0.3">
      <c r="A141" s="82" t="s">
        <v>66</v>
      </c>
      <c r="B141" s="12" t="s">
        <v>4</v>
      </c>
      <c r="C141" s="83" t="s">
        <v>153</v>
      </c>
      <c r="D141" s="13">
        <v>1</v>
      </c>
      <c r="E141" s="13">
        <f>'Cuadro Precios'!D57</f>
        <v>0</v>
      </c>
      <c r="F141" s="14">
        <f>ROUND(D141*E141,2)</f>
        <v>0</v>
      </c>
    </row>
    <row r="142" spans="1:6" s="15" customFormat="1" ht="30" customHeight="1" x14ac:dyDescent="0.3">
      <c r="A142" s="82" t="s">
        <v>68</v>
      </c>
      <c r="B142" s="12" t="s">
        <v>4</v>
      </c>
      <c r="C142" s="83" t="s">
        <v>155</v>
      </c>
      <c r="D142" s="13">
        <v>1</v>
      </c>
      <c r="E142" s="13">
        <f>'Cuadro Precios'!D59</f>
        <v>0</v>
      </c>
      <c r="F142" s="14">
        <f>ROUND(D142*E142,2)</f>
        <v>0</v>
      </c>
    </row>
    <row r="143" spans="1:6" s="15" customFormat="1" ht="17.5" customHeight="1" x14ac:dyDescent="0.3">
      <c r="A143" s="82" t="s">
        <v>71</v>
      </c>
      <c r="B143" s="12" t="s">
        <v>4</v>
      </c>
      <c r="C143" s="83" t="s">
        <v>158</v>
      </c>
      <c r="D143" s="13">
        <v>5</v>
      </c>
      <c r="E143" s="13">
        <f>'Cuadro Precios'!D62</f>
        <v>0</v>
      </c>
      <c r="F143" s="14">
        <f>ROUND(D143*E143,2)</f>
        <v>0</v>
      </c>
    </row>
    <row r="144" spans="1:6" s="15" customFormat="1" ht="17.5" customHeight="1" x14ac:dyDescent="0.3">
      <c r="A144" s="82" t="s">
        <v>72</v>
      </c>
      <c r="B144" s="12" t="s">
        <v>4</v>
      </c>
      <c r="C144" s="83" t="s">
        <v>159</v>
      </c>
      <c r="D144" s="13">
        <v>1</v>
      </c>
      <c r="E144" s="13">
        <f>'Cuadro Precios'!D63</f>
        <v>0</v>
      </c>
      <c r="F144" s="14">
        <f>ROUND(D144*E144,2)</f>
        <v>0</v>
      </c>
    </row>
    <row r="145" spans="1:6" s="52" customFormat="1" ht="14.15" customHeight="1" x14ac:dyDescent="0.25">
      <c r="A145" s="19"/>
      <c r="B145" s="2"/>
      <c r="C145" s="43" t="str">
        <f>"TOTAL " &amp; A140  &amp; C140</f>
        <v>TOTAL 1.19          RED ETHERNET CCM PRETRATAMIENTO SANT FELIU</v>
      </c>
      <c r="D145" s="16"/>
      <c r="E145" s="10"/>
      <c r="F145" s="11">
        <f>SUM(F141:F144)</f>
        <v>0</v>
      </c>
    </row>
    <row r="146" spans="1:6" s="22" customFormat="1" ht="10.3" x14ac:dyDescent="0.3">
      <c r="A146" s="21"/>
      <c r="C146" s="23"/>
    </row>
    <row r="147" spans="1:6" s="52" customFormat="1" ht="19.95" customHeight="1" x14ac:dyDescent="0.25">
      <c r="A147" s="24" t="s">
        <v>111</v>
      </c>
      <c r="B147" s="8" t="s">
        <v>2</v>
      </c>
      <c r="C147" s="31" t="s">
        <v>131</v>
      </c>
      <c r="D147" s="9"/>
      <c r="E147" s="10"/>
      <c r="F147" s="11"/>
    </row>
    <row r="148" spans="1:6" s="15" customFormat="1" ht="30" customHeight="1" x14ac:dyDescent="0.3">
      <c r="A148" s="82" t="s">
        <v>74</v>
      </c>
      <c r="B148" s="12" t="s">
        <v>4</v>
      </c>
      <c r="C148" s="83" t="s">
        <v>160</v>
      </c>
      <c r="D148" s="13">
        <v>1</v>
      </c>
      <c r="E148" s="13">
        <f>'Cuadro Precios'!D66</f>
        <v>0</v>
      </c>
      <c r="F148" s="14">
        <f>ROUND(D148*E148,2)</f>
        <v>0</v>
      </c>
    </row>
    <row r="149" spans="1:6" s="15" customFormat="1" ht="30" customHeight="1" x14ac:dyDescent="0.3">
      <c r="A149" s="82" t="s">
        <v>75</v>
      </c>
      <c r="B149" s="12" t="s">
        <v>4</v>
      </c>
      <c r="C149" s="83" t="s">
        <v>161</v>
      </c>
      <c r="D149" s="13">
        <v>1</v>
      </c>
      <c r="E149" s="13">
        <f>'Cuadro Precios'!D67</f>
        <v>0</v>
      </c>
      <c r="F149" s="14">
        <f t="shared" ref="F149:F155" si="6">ROUND(D149*E149,2)</f>
        <v>0</v>
      </c>
    </row>
    <row r="150" spans="1:6" s="15" customFormat="1" ht="30" customHeight="1" x14ac:dyDescent="0.3">
      <c r="A150" s="82" t="s">
        <v>76</v>
      </c>
      <c r="B150" s="12" t="s">
        <v>4</v>
      </c>
      <c r="C150" s="83" t="s">
        <v>162</v>
      </c>
      <c r="D150" s="13">
        <v>1</v>
      </c>
      <c r="E150" s="13">
        <f>'Cuadro Precios'!D68</f>
        <v>0</v>
      </c>
      <c r="F150" s="14">
        <f t="shared" si="6"/>
        <v>0</v>
      </c>
    </row>
    <row r="151" spans="1:6" s="15" customFormat="1" ht="30" customHeight="1" x14ac:dyDescent="0.3">
      <c r="A151" s="82" t="s">
        <v>77</v>
      </c>
      <c r="B151" s="12" t="s">
        <v>4</v>
      </c>
      <c r="C151" s="83" t="s">
        <v>163</v>
      </c>
      <c r="D151" s="13">
        <v>1</v>
      </c>
      <c r="E151" s="13">
        <f>'Cuadro Precios'!D69</f>
        <v>0</v>
      </c>
      <c r="F151" s="14">
        <f t="shared" si="6"/>
        <v>0</v>
      </c>
    </row>
    <row r="152" spans="1:6" s="15" customFormat="1" ht="17.5" customHeight="1" x14ac:dyDescent="0.3">
      <c r="A152" s="82" t="s">
        <v>78</v>
      </c>
      <c r="B152" s="12" t="s">
        <v>4</v>
      </c>
      <c r="C152" s="83" t="s">
        <v>164</v>
      </c>
      <c r="D152" s="13">
        <v>1</v>
      </c>
      <c r="E152" s="13">
        <f>'Cuadro Precios'!D70</f>
        <v>0</v>
      </c>
      <c r="F152" s="14">
        <f t="shared" si="6"/>
        <v>0</v>
      </c>
    </row>
    <row r="153" spans="1:6" s="15" customFormat="1" ht="17.5" customHeight="1" x14ac:dyDescent="0.3">
      <c r="A153" s="82" t="s">
        <v>79</v>
      </c>
      <c r="B153" s="12" t="s">
        <v>4</v>
      </c>
      <c r="C153" s="83" t="s">
        <v>165</v>
      </c>
      <c r="D153" s="13">
        <v>1</v>
      </c>
      <c r="E153" s="13">
        <f>'Cuadro Precios'!D71</f>
        <v>0</v>
      </c>
      <c r="F153" s="14">
        <f t="shared" si="6"/>
        <v>0</v>
      </c>
    </row>
    <row r="154" spans="1:6" s="15" customFormat="1" ht="17.5" customHeight="1" x14ac:dyDescent="0.3">
      <c r="A154" s="82" t="s">
        <v>80</v>
      </c>
      <c r="B154" s="12" t="s">
        <v>4</v>
      </c>
      <c r="C154" s="83" t="s">
        <v>166</v>
      </c>
      <c r="D154" s="13">
        <v>1</v>
      </c>
      <c r="E154" s="13">
        <f>'Cuadro Precios'!D72</f>
        <v>0</v>
      </c>
      <c r="F154" s="14">
        <f t="shared" si="6"/>
        <v>0</v>
      </c>
    </row>
    <row r="155" spans="1:6" s="15" customFormat="1" ht="17.5" customHeight="1" x14ac:dyDescent="0.3">
      <c r="A155" s="82" t="s">
        <v>81</v>
      </c>
      <c r="B155" s="12" t="s">
        <v>4</v>
      </c>
      <c r="C155" s="83" t="s">
        <v>167</v>
      </c>
      <c r="D155" s="13">
        <v>1</v>
      </c>
      <c r="E155" s="13">
        <f>'Cuadro Precios'!D73</f>
        <v>0</v>
      </c>
      <c r="F155" s="14">
        <f t="shared" si="6"/>
        <v>0</v>
      </c>
    </row>
    <row r="156" spans="1:6" s="52" customFormat="1" ht="14.15" customHeight="1" x14ac:dyDescent="0.25">
      <c r="A156" s="19"/>
      <c r="B156" s="2"/>
      <c r="C156" s="43" t="str">
        <f>"TOTAL " &amp; A147  &amp; C147</f>
        <v>TOTAL 1.20          MONTAJE Y PRUEBAS</v>
      </c>
      <c r="D156" s="16"/>
      <c r="E156" s="10"/>
      <c r="F156" s="11">
        <f>SUM(F148:F155)</f>
        <v>0</v>
      </c>
    </row>
    <row r="157" spans="1:6" s="22" customFormat="1" ht="10.3" x14ac:dyDescent="0.3">
      <c r="A157" s="21"/>
      <c r="C157" s="23"/>
    </row>
    <row r="158" spans="1:6" s="52" customFormat="1" ht="19.95" customHeight="1" x14ac:dyDescent="0.25">
      <c r="A158" s="24" t="s">
        <v>112</v>
      </c>
      <c r="B158" s="8" t="s">
        <v>2</v>
      </c>
      <c r="C158" s="31" t="s">
        <v>180</v>
      </c>
      <c r="D158" s="9"/>
      <c r="E158" s="10"/>
      <c r="F158" s="11"/>
    </row>
    <row r="159" spans="1:6" s="15" customFormat="1" ht="17.5" customHeight="1" x14ac:dyDescent="0.3">
      <c r="A159" s="82" t="s">
        <v>83</v>
      </c>
      <c r="B159" s="12" t="s">
        <v>84</v>
      </c>
      <c r="C159" s="83" t="s">
        <v>168</v>
      </c>
      <c r="D159" s="13">
        <v>1</v>
      </c>
      <c r="E159" s="13">
        <f>'Cuadro Precios'!D76</f>
        <v>0</v>
      </c>
      <c r="F159" s="14">
        <f>ROUND(D159*E159,2)</f>
        <v>0</v>
      </c>
    </row>
    <row r="160" spans="1:6" s="15" customFormat="1" ht="17.5" customHeight="1" x14ac:dyDescent="0.3">
      <c r="A160" s="82" t="s">
        <v>85</v>
      </c>
      <c r="B160" s="12" t="s">
        <v>84</v>
      </c>
      <c r="C160" s="83" t="s">
        <v>169</v>
      </c>
      <c r="D160" s="13">
        <v>1</v>
      </c>
      <c r="E160" s="13">
        <f>'Cuadro Precios'!D77</f>
        <v>0</v>
      </c>
      <c r="F160" s="14">
        <f>ROUND(D160*E160,2)</f>
        <v>0</v>
      </c>
    </row>
    <row r="161" spans="1:6" s="15" customFormat="1" ht="17.5" customHeight="1" x14ac:dyDescent="0.3">
      <c r="A161" s="82" t="s">
        <v>86</v>
      </c>
      <c r="B161" s="12" t="s">
        <v>84</v>
      </c>
      <c r="C161" s="83" t="s">
        <v>170</v>
      </c>
      <c r="D161" s="13">
        <v>1</v>
      </c>
      <c r="E161" s="13">
        <f>'Cuadro Precios'!D78</f>
        <v>5000</v>
      </c>
      <c r="F161" s="14">
        <f>ROUND(D161*E161,2)</f>
        <v>5000</v>
      </c>
    </row>
    <row r="162" spans="1:6" s="52" customFormat="1" ht="14.15" customHeight="1" x14ac:dyDescent="0.25">
      <c r="A162" s="19"/>
      <c r="B162" s="2"/>
      <c r="C162" s="43" t="str">
        <f>"TOTAL " &amp; A158  &amp; C158</f>
        <v>TOTAL 1.21          PARTIDAS ALZADAS</v>
      </c>
      <c r="D162" s="16"/>
      <c r="E162" s="10"/>
      <c r="F162" s="11">
        <f>SUM(F159:F161)</f>
        <v>5000</v>
      </c>
    </row>
    <row r="163" spans="1:6" s="22" customFormat="1" ht="10.3" x14ac:dyDescent="0.3">
      <c r="A163" s="21"/>
      <c r="C163" s="23"/>
    </row>
    <row r="164" spans="1:6" s="15" customFormat="1" ht="14.15" customHeight="1" x14ac:dyDescent="0.3">
      <c r="A164" s="54"/>
      <c r="B164" s="55"/>
      <c r="C164" s="56" t="s">
        <v>113</v>
      </c>
      <c r="D164" s="56"/>
      <c r="E164" s="56"/>
      <c r="F164" s="57">
        <f>F8+F12+F25+F37+F49+F59+F70+F74+F82+F86+F90+F95+F102+F109+F116+F122+F131+F138+F145+F156+F162</f>
        <v>5000</v>
      </c>
    </row>
    <row r="165" spans="1:6" s="52" customFormat="1" ht="10.3" x14ac:dyDescent="0.25">
      <c r="A165" s="58"/>
      <c r="B165" s="59"/>
      <c r="C165" s="60"/>
    </row>
    <row r="166" spans="1:6" s="52" customFormat="1" ht="14.15" customHeight="1" x14ac:dyDescent="0.25">
      <c r="A166" s="58"/>
      <c r="C166" s="61" t="s">
        <v>114</v>
      </c>
      <c r="F166" s="62">
        <f>+F164*0.21</f>
        <v>1050</v>
      </c>
    </row>
    <row r="167" spans="1:6" s="52" customFormat="1" ht="9.65" customHeight="1" x14ac:dyDescent="0.25">
      <c r="A167" s="58"/>
      <c r="B167" s="63"/>
      <c r="C167" s="19"/>
      <c r="D167" s="64"/>
      <c r="E167" s="65"/>
      <c r="F167" s="66"/>
    </row>
    <row r="168" spans="1:6" s="52" customFormat="1" ht="14.15" customHeight="1" thickBot="1" x14ac:dyDescent="0.3">
      <c r="A168" s="54"/>
      <c r="B168" s="55"/>
      <c r="C168" s="67" t="s">
        <v>115</v>
      </c>
      <c r="D168" s="67"/>
      <c r="E168" s="67"/>
      <c r="F168" s="68">
        <f>+F164+F166</f>
        <v>6050</v>
      </c>
    </row>
    <row r="169" spans="1:6" s="52" customFormat="1" ht="10.3" x14ac:dyDescent="0.25">
      <c r="A169" s="58"/>
      <c r="B169" s="69"/>
      <c r="C169" s="19"/>
      <c r="E169" s="70"/>
    </row>
    <row r="170" spans="1:6" s="52" customFormat="1" ht="10.3" x14ac:dyDescent="0.25">
      <c r="A170" s="58"/>
      <c r="B170" s="69"/>
      <c r="C170" s="60"/>
      <c r="E170" s="70"/>
    </row>
    <row r="171" spans="1:6" s="52" customFormat="1" ht="14.15" x14ac:dyDescent="0.25">
      <c r="A171" s="58"/>
      <c r="B171" s="71"/>
      <c r="C171" s="95" t="str">
        <f>'Cuadro Precios'!B81</f>
        <v>( POBLACIÓN, FECHA Y FIRMA)</v>
      </c>
      <c r="E171" s="2"/>
    </row>
    <row r="172" spans="1:6" s="52" customFormat="1" ht="10.3" x14ac:dyDescent="0.25">
      <c r="A172" s="58"/>
    </row>
    <row r="173" spans="1:6" s="52" customFormat="1" ht="10.3" x14ac:dyDescent="0.25">
      <c r="A173" s="58"/>
    </row>
    <row r="178" spans="4:6" x14ac:dyDescent="0.3">
      <c r="F178" s="77"/>
    </row>
    <row r="180" spans="4:6" x14ac:dyDescent="0.3">
      <c r="D180" s="77"/>
    </row>
  </sheetData>
  <sheetProtection algorithmName="SHA-512" hashValue="GII/iBkROE+cghl36YQHvdmIMXFV2culCRg/+dhCbm7Cgj88zekxeclUyII8ySh7J8+VZAxJt3C9m/c2ftLiaw==" saltValue="9qcI7gQUebRq5QPmc//R/w==" spinCount="100000" sheet="1" objects="1" scenarios="1"/>
  <mergeCells count="2">
    <mergeCell ref="B1:C1"/>
    <mergeCell ref="D1:F1"/>
  </mergeCells>
  <pageMargins left="0.25" right="0.25" top="0.75" bottom="0.75" header="0.3" footer="0.3"/>
  <pageSetup paperSize="9" scale="69" fitToHeight="2" orientation="portrait" r:id="rId1"/>
  <headerFooter alignWithMargins="0"/>
  <rowBreaks count="1" manualBreakCount="1">
    <brk id="2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20ce07-590b-4f1f-96d5-0b02ed1d0f65" xsi:nil="true"/>
    <lcf76f155ced4ddcb4097134ff3c332f xmlns="6a6f1c40-d061-4741-8e7c-3ee7af06acf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ace10e6-8c8a-46b5-9435-807f619c65c5" ContentTypeId="0x0101" PreviousValue="false" LastSyncTimeStamp="2019-01-29T16:52:55.483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135AECE361E2439EBF7569E95A3B7E" ma:contentTypeVersion="16" ma:contentTypeDescription="Crear nuevo documento." ma:contentTypeScope="" ma:versionID="3424675fbb33cda85fbb320c36023565">
  <xsd:schema xmlns:xsd="http://www.w3.org/2001/XMLSchema" xmlns:xs="http://www.w3.org/2001/XMLSchema" xmlns:p="http://schemas.microsoft.com/office/2006/metadata/properties" xmlns:ns2="6a6f1c40-d061-4741-8e7c-3ee7af06acf3" xmlns:ns3="a83e4a8b-1c09-45cf-9568-6842a91fabe9" xmlns:ns4="8120ce07-590b-4f1f-96d5-0b02ed1d0f65" targetNamespace="http://schemas.microsoft.com/office/2006/metadata/properties" ma:root="true" ma:fieldsID="36b61a9922f85d815582796284ffc9a3" ns2:_="" ns3:_="" ns4:_="">
    <xsd:import namespace="6a6f1c40-d061-4741-8e7c-3ee7af06acf3"/>
    <xsd:import namespace="a83e4a8b-1c09-45cf-9568-6842a91fabe9"/>
    <xsd:import namespace="8120ce07-590b-4f1f-96d5-0b02ed1d0f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1c40-d061-4741-8e7c-3ee7af06a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ace10e6-8c8a-46b5-9435-807f619c6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4a8b-1c09-45cf-9568-6842a91fa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0ce07-590b-4f1f-96d5-0b02ed1d0f6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8e007d9-d695-4b64-9bd7-350aff16d468}" ma:internalName="TaxCatchAll" ma:showField="CatchAllData" ma:web="8120ce07-590b-4f1f-96d5-0b02ed1d0f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15E19-A250-4F3C-B481-F0669AAC309B}">
  <ds:schemaRefs>
    <ds:schemaRef ds:uri="http://schemas.microsoft.com/office/2006/metadata/properties"/>
    <ds:schemaRef ds:uri="http://schemas.microsoft.com/office/infopath/2007/PartnerControls"/>
    <ds:schemaRef ds:uri="17216ed2-8e59-4973-9807-6a04e0254478"/>
    <ds:schemaRef ds:uri="4c19e92c-4c1e-4105-927d-22967d4f42cd"/>
    <ds:schemaRef ds:uri="8120ce07-590b-4f1f-96d5-0b02ed1d0f65"/>
    <ds:schemaRef ds:uri="6a6f1c40-d061-4741-8e7c-3ee7af06acf3"/>
  </ds:schemaRefs>
</ds:datastoreItem>
</file>

<file path=customXml/itemProps2.xml><?xml version="1.0" encoding="utf-8"?>
<ds:datastoreItem xmlns:ds="http://schemas.openxmlformats.org/officeDocument/2006/customXml" ds:itemID="{E6D9F3CB-BD54-4D8E-960A-D6D04CF72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A1D05-C2D7-4FEC-80B2-BA820C01B2C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40321F8-96EA-466C-A292-9D8D23941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Precios</vt:lpstr>
      <vt:lpstr>Presupuesto</vt:lpstr>
      <vt:lpstr>Presupuesto!Área_de_impresión</vt:lpstr>
    </vt:vector>
  </TitlesOfParts>
  <Manager/>
  <Company>EMSSA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Castelló</dc:creator>
  <cp:keywords/>
  <dc:description/>
  <cp:lastModifiedBy>Vela Rodriguez, Salvador</cp:lastModifiedBy>
  <cp:revision/>
  <dcterms:created xsi:type="dcterms:W3CDTF">2010-03-15T12:18:18Z</dcterms:created>
  <dcterms:modified xsi:type="dcterms:W3CDTF">2022-06-20T10:04:22Z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0x0101008B135AECE361E2439EBF7569E95A3B7E</vt:lpwstr>
  </property>
  <property fmtid="{D5CDD505-2E9C-101B-9397-08002B2CF9AE}" pid="3" name="MediaServiceImageTags">
    <vt:lpwstr/>
  </property>
</Properties>
</file>